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hidePivotFieldList="1" autoCompressPictures="0"/>
  <mc:AlternateContent xmlns:mc="http://schemas.openxmlformats.org/markup-compatibility/2006">
    <mc:Choice Requires="x15">
      <x15ac:absPath xmlns:x15ac="http://schemas.microsoft.com/office/spreadsheetml/2010/11/ac" url="/Users/simonfrancis/Dropbox/Congestion Index/gpci-280416/C&amp;O/"/>
    </mc:Choice>
  </mc:AlternateContent>
  <bookViews>
    <workbookView xWindow="29880" yWindow="4340" windowWidth="20900"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6" i="2" l="1"/>
  <c r="G116" i="2"/>
  <c r="H116" i="2"/>
  <c r="F231" i="3"/>
  <c r="F21" i="4"/>
  <c r="F88" i="6"/>
  <c r="F219" i="5"/>
  <c r="G219" i="5"/>
  <c r="H219" i="5"/>
  <c r="F134" i="7"/>
  <c r="F30" i="8"/>
  <c r="B22" i="1"/>
  <c r="I180" i="5"/>
  <c r="G24" i="8"/>
  <c r="JY133" i="9"/>
  <c r="H105" i="1"/>
  <c r="JY144" i="9"/>
  <c r="H103" i="1"/>
  <c r="JY138" i="9"/>
  <c r="H102" i="1"/>
  <c r="JY85" i="9"/>
  <c r="C105" i="1"/>
  <c r="K585" i="9"/>
  <c r="JY8" i="9"/>
  <c r="JX12" i="9"/>
  <c r="JX13" i="9"/>
  <c r="JX14" i="9"/>
  <c r="JZ14" i="9"/>
  <c r="JX15" i="9"/>
  <c r="JX16" i="9"/>
  <c r="JX17" i="9"/>
  <c r="JX18" i="9"/>
  <c r="JX19" i="9"/>
  <c r="JX20" i="9"/>
  <c r="JX21" i="9"/>
  <c r="JX22" i="9"/>
  <c r="JX23" i="9"/>
  <c r="JX24" i="9"/>
  <c r="JX25" i="9"/>
  <c r="JX26" i="9"/>
  <c r="JX29" i="9"/>
  <c r="JX30" i="9"/>
  <c r="JX31" i="9"/>
  <c r="JZ31" i="9"/>
  <c r="JX32" i="9"/>
  <c r="JX33" i="9"/>
  <c r="JX34" i="9"/>
  <c r="JX35" i="9"/>
  <c r="JX36" i="9"/>
  <c r="JX37" i="9"/>
  <c r="JX38" i="9"/>
  <c r="JX39" i="9"/>
  <c r="JX40" i="9"/>
  <c r="JX41" i="9"/>
  <c r="JX42" i="9"/>
  <c r="JX43" i="9"/>
  <c r="JX44" i="9"/>
  <c r="JX45" i="9"/>
  <c r="JX46" i="9"/>
  <c r="JX47" i="9"/>
  <c r="JX48" i="9"/>
  <c r="JX49" i="9"/>
  <c r="JX50" i="9"/>
  <c r="JX51" i="9"/>
  <c r="JX52" i="9"/>
  <c r="JX53" i="9"/>
  <c r="JX54" i="9"/>
  <c r="JX55" i="9"/>
  <c r="JX58" i="9"/>
  <c r="JX59" i="9"/>
  <c r="JZ59" i="9"/>
  <c r="JX60" i="9"/>
  <c r="JX61" i="9"/>
  <c r="JX62" i="9"/>
  <c r="JX63" i="9"/>
  <c r="JX64" i="9"/>
  <c r="JX65" i="9"/>
  <c r="JX66" i="9"/>
  <c r="JX67" i="9"/>
  <c r="JX68" i="9"/>
  <c r="JX69" i="9"/>
  <c r="JX70" i="9"/>
  <c r="JX71" i="9"/>
  <c r="JX72" i="9"/>
  <c r="JX73" i="9"/>
  <c r="JX74" i="9"/>
  <c r="JX75" i="9"/>
  <c r="JX76" i="9"/>
  <c r="JX77" i="9"/>
  <c r="JX78" i="9"/>
  <c r="JX79" i="9"/>
  <c r="JX80" i="9"/>
  <c r="JX81" i="9"/>
  <c r="JX88" i="9"/>
  <c r="JX89" i="9"/>
  <c r="JX90" i="9"/>
  <c r="JX91" i="9"/>
  <c r="JX92" i="9"/>
  <c r="JZ92" i="9"/>
  <c r="JX93" i="9"/>
  <c r="JX94" i="9"/>
  <c r="JX95" i="9"/>
  <c r="JX96" i="9"/>
  <c r="JX97" i="9"/>
  <c r="JX98" i="9"/>
  <c r="JX102" i="9"/>
  <c r="JX103" i="9"/>
  <c r="JZ103" i="9"/>
  <c r="JX104" i="9"/>
  <c r="JY108" i="9"/>
  <c r="JX111" i="9"/>
  <c r="JX112" i="9"/>
  <c r="JZ112" i="9"/>
  <c r="JX115" i="9"/>
  <c r="JX116" i="9"/>
  <c r="JZ116" i="9"/>
  <c r="JX117" i="9"/>
  <c r="JX118" i="9"/>
  <c r="JX119" i="9"/>
  <c r="JX120" i="9"/>
  <c r="JX121" i="9"/>
  <c r="JX122" i="9"/>
  <c r="JX123" i="9"/>
  <c r="JX124" i="9"/>
  <c r="JX125" i="9"/>
  <c r="JX126" i="9"/>
  <c r="JX127" i="9"/>
  <c r="JX128" i="9"/>
  <c r="JX129" i="9"/>
  <c r="C33" i="8"/>
  <c r="C275" i="8"/>
  <c r="C278" i="8"/>
  <c r="C277" i="8"/>
  <c r="JY103" i="9"/>
  <c r="JY92" i="9"/>
  <c r="C104" i="1"/>
  <c r="JY31" i="9"/>
  <c r="C102" i="1"/>
  <c r="JY116" i="9"/>
  <c r="H101" i="1"/>
  <c r="JX4" i="9"/>
  <c r="H99" i="1"/>
  <c r="JY59" i="9"/>
  <c r="JY14" i="9"/>
  <c r="JX5" i="9"/>
  <c r="C99" i="1"/>
  <c r="JY112" i="9"/>
  <c r="D583" i="9"/>
  <c r="M583" i="9"/>
  <c r="JW5" i="9"/>
  <c r="F463" i="4"/>
  <c r="F465" i="4"/>
  <c r="E21" i="4"/>
  <c r="E463" i="4"/>
  <c r="E466" i="4"/>
  <c r="D21" i="4"/>
  <c r="D463" i="4"/>
  <c r="D466" i="4"/>
  <c r="C21" i="4"/>
  <c r="E134" i="7"/>
  <c r="E431" i="7"/>
  <c r="E434" i="7"/>
  <c r="D134" i="7"/>
  <c r="D431" i="7"/>
  <c r="D434" i="7"/>
  <c r="C134" i="7"/>
  <c r="C431" i="7"/>
  <c r="C433" i="7"/>
  <c r="F331" i="7"/>
  <c r="F485" i="9"/>
  <c r="O485" i="9"/>
  <c r="C88" i="6"/>
  <c r="C501" i="6"/>
  <c r="C504" i="6"/>
  <c r="D88" i="6"/>
  <c r="D501" i="6"/>
  <c r="D504" i="6"/>
  <c r="E88" i="6"/>
  <c r="E501" i="6"/>
  <c r="E504" i="6"/>
  <c r="F501" i="6"/>
  <c r="C231" i="3"/>
  <c r="C673" i="3"/>
  <c r="D231" i="3"/>
  <c r="D673" i="3"/>
  <c r="D676" i="3"/>
  <c r="E231" i="3"/>
  <c r="E673" i="3"/>
  <c r="E676" i="3"/>
  <c r="F673" i="3"/>
  <c r="F676" i="3"/>
  <c r="I583" i="9"/>
  <c r="J583" i="9"/>
  <c r="H583" i="9"/>
  <c r="G583" i="9"/>
  <c r="F583" i="9"/>
  <c r="O583" i="9"/>
  <c r="E583" i="9"/>
  <c r="N583" i="9"/>
  <c r="C583" i="9"/>
  <c r="L583" i="9"/>
  <c r="F530" i="2"/>
  <c r="F556" i="9"/>
  <c r="O556" i="9"/>
  <c r="H530" i="2"/>
  <c r="H556" i="9"/>
  <c r="G559" i="2"/>
  <c r="E116" i="2"/>
  <c r="E559" i="2"/>
  <c r="D116" i="2"/>
  <c r="D530" i="2"/>
  <c r="D556" i="9"/>
  <c r="M556" i="9"/>
  <c r="C116" i="2"/>
  <c r="F10" i="1"/>
  <c r="E219" i="5"/>
  <c r="E661" i="5"/>
  <c r="E663" i="5"/>
  <c r="D219" i="5"/>
  <c r="D661" i="5"/>
  <c r="C219" i="5"/>
  <c r="F19" i="1"/>
  <c r="F661" i="5"/>
  <c r="F664" i="5"/>
  <c r="G661" i="5"/>
  <c r="G664" i="5"/>
  <c r="H639" i="5"/>
  <c r="H563" i="9"/>
  <c r="F154" i="8"/>
  <c r="E30" i="8"/>
  <c r="E40" i="8"/>
  <c r="E471" i="9"/>
  <c r="CS471" i="10"/>
  <c r="D30" i="8"/>
  <c r="D154" i="8"/>
  <c r="D157" i="8"/>
  <c r="C30" i="8"/>
  <c r="K584" i="9"/>
  <c r="JW4" i="9"/>
  <c r="JV4" i="9"/>
  <c r="JV5" i="9"/>
  <c r="F33" i="8"/>
  <c r="F169" i="8"/>
  <c r="E33" i="8"/>
  <c r="E169" i="8"/>
  <c r="D33" i="8"/>
  <c r="D169" i="8"/>
  <c r="F137" i="7"/>
  <c r="F725" i="7"/>
  <c r="E137" i="7"/>
  <c r="E725" i="7"/>
  <c r="D137" i="7"/>
  <c r="D725" i="7"/>
  <c r="D728" i="7"/>
  <c r="C137" i="7"/>
  <c r="I12" i="5"/>
  <c r="I19" i="5"/>
  <c r="I26" i="5"/>
  <c r="G34" i="1"/>
  <c r="I33" i="5"/>
  <c r="I40" i="5"/>
  <c r="I47" i="5"/>
  <c r="I54" i="5"/>
  <c r="I61" i="5"/>
  <c r="I67" i="5"/>
  <c r="I74" i="5"/>
  <c r="I83" i="5"/>
  <c r="I90" i="5"/>
  <c r="I97" i="5"/>
  <c r="I104" i="5"/>
  <c r="I111" i="5"/>
  <c r="I118" i="5"/>
  <c r="I125" i="5"/>
  <c r="I132" i="5"/>
  <c r="I139" i="5"/>
  <c r="I146" i="5"/>
  <c r="I153" i="5"/>
  <c r="I160" i="5"/>
  <c r="I167" i="5"/>
  <c r="I174" i="5"/>
  <c r="I181" i="5"/>
  <c r="I188" i="5"/>
  <c r="I195" i="5"/>
  <c r="I202" i="5"/>
  <c r="I209" i="5"/>
  <c r="I216" i="5"/>
  <c r="H222" i="5"/>
  <c r="G222" i="5"/>
  <c r="G1067" i="5"/>
  <c r="F222" i="5"/>
  <c r="F915" i="5"/>
  <c r="E222" i="5"/>
  <c r="E1100" i="5"/>
  <c r="E1102" i="5"/>
  <c r="D222" i="5"/>
  <c r="D1100" i="5"/>
  <c r="C222" i="5"/>
  <c r="D91" i="6"/>
  <c r="D796" i="6"/>
  <c r="E91" i="6"/>
  <c r="E911" i="6"/>
  <c r="E913" i="6"/>
  <c r="F91" i="6"/>
  <c r="F781" i="6"/>
  <c r="C91" i="6"/>
  <c r="C911" i="6"/>
  <c r="D24" i="4"/>
  <c r="D903" i="4"/>
  <c r="D906" i="4"/>
  <c r="E24" i="4"/>
  <c r="E903" i="4"/>
  <c r="E905" i="4"/>
  <c r="F24" i="4"/>
  <c r="F759" i="4"/>
  <c r="C24" i="4"/>
  <c r="K16" i="1"/>
  <c r="G11" i="3"/>
  <c r="G18" i="3"/>
  <c r="G32" i="3"/>
  <c r="G39" i="3"/>
  <c r="G46" i="3"/>
  <c r="G109" i="3"/>
  <c r="G116" i="3"/>
  <c r="G123" i="3"/>
  <c r="G130" i="3"/>
  <c r="G158" i="3"/>
  <c r="G165" i="3"/>
  <c r="G172" i="3"/>
  <c r="G193" i="3"/>
  <c r="G207" i="3"/>
  <c r="G214" i="3"/>
  <c r="F234" i="3"/>
  <c r="F1111" i="3"/>
  <c r="E234" i="3"/>
  <c r="E1000" i="3"/>
  <c r="D234" i="3"/>
  <c r="D1111" i="3"/>
  <c r="D1114" i="3"/>
  <c r="C234" i="3"/>
  <c r="C1111" i="3"/>
  <c r="C119" i="2"/>
  <c r="D119" i="2"/>
  <c r="D998" i="2"/>
  <c r="E119" i="2"/>
  <c r="E998" i="2"/>
  <c r="E1000" i="2"/>
  <c r="F119" i="2"/>
  <c r="G119" i="2"/>
  <c r="G969" i="2"/>
  <c r="H119" i="2"/>
  <c r="H998" i="2"/>
  <c r="H1000" i="2"/>
  <c r="I17" i="2"/>
  <c r="I31" i="2"/>
  <c r="I11" i="5"/>
  <c r="JU4" i="9"/>
  <c r="JU5" i="9"/>
  <c r="K583" i="9"/>
  <c r="K582" i="9"/>
  <c r="C323" i="10"/>
  <c r="B323" i="10"/>
  <c r="JT4" i="9"/>
  <c r="JT5" i="9"/>
  <c r="K581" i="9"/>
  <c r="G52" i="7"/>
  <c r="I187" i="5"/>
  <c r="K580" i="9"/>
  <c r="I18" i="5"/>
  <c r="JS4" i="9"/>
  <c r="JS5" i="9"/>
  <c r="K579" i="9"/>
  <c r="K578" i="9"/>
  <c r="G206" i="3"/>
  <c r="G108" i="3"/>
  <c r="G115" i="3"/>
  <c r="K577" i="9"/>
  <c r="JR4" i="9"/>
  <c r="JR5" i="9"/>
  <c r="JQ4" i="9"/>
  <c r="JQ5" i="9"/>
  <c r="JP4" i="9"/>
  <c r="JP5" i="9"/>
  <c r="K576" i="9"/>
  <c r="CQ488" i="10"/>
  <c r="CQ487" i="10"/>
  <c r="CQ486" i="10"/>
  <c r="CQ485" i="10"/>
  <c r="CQ484" i="10"/>
  <c r="CQ483" i="10"/>
  <c r="CQ482" i="10"/>
  <c r="CQ481" i="10"/>
  <c r="CQ480" i="10"/>
  <c r="CQ479" i="10"/>
  <c r="CQ478" i="10"/>
  <c r="CQ477" i="10"/>
  <c r="CQ476" i="10"/>
  <c r="CQ475" i="10"/>
  <c r="CQ474" i="10"/>
  <c r="CQ473" i="10"/>
  <c r="CQ472" i="10"/>
  <c r="CQ471" i="10"/>
  <c r="CQ470" i="10"/>
  <c r="CQ469" i="10"/>
  <c r="CQ468" i="10"/>
  <c r="CQ467" i="10"/>
  <c r="CQ466" i="10"/>
  <c r="CQ465" i="10"/>
  <c r="CQ464" i="10"/>
  <c r="CQ463" i="10"/>
  <c r="CQ462" i="10"/>
  <c r="CQ461" i="10"/>
  <c r="CQ460" i="10"/>
  <c r="CQ459" i="10"/>
  <c r="CQ458" i="10"/>
  <c r="CQ457" i="10"/>
  <c r="CQ456" i="10"/>
  <c r="CQ455" i="10"/>
  <c r="CQ454" i="10"/>
  <c r="CQ453" i="10"/>
  <c r="CQ452" i="10"/>
  <c r="CQ451" i="10"/>
  <c r="CQ450" i="10"/>
  <c r="CQ449" i="10"/>
  <c r="CQ448" i="10"/>
  <c r="CQ447" i="10"/>
  <c r="CQ446" i="10"/>
  <c r="CQ445" i="10"/>
  <c r="CQ444" i="10"/>
  <c r="CQ443" i="10"/>
  <c r="CQ442" i="10"/>
  <c r="CQ441" i="10"/>
  <c r="CQ440" i="10"/>
  <c r="CQ439" i="10"/>
  <c r="CQ438" i="10"/>
  <c r="CQ437" i="10"/>
  <c r="CQ436" i="10"/>
  <c r="CQ435" i="10"/>
  <c r="CQ434" i="10"/>
  <c r="CQ433" i="10"/>
  <c r="CQ432" i="10"/>
  <c r="CQ431" i="10"/>
  <c r="CQ430" i="10"/>
  <c r="CQ429" i="10"/>
  <c r="CQ428" i="10"/>
  <c r="CQ427" i="10"/>
  <c r="CQ426" i="10"/>
  <c r="CQ425" i="10"/>
  <c r="CQ424" i="10"/>
  <c r="CQ423" i="10"/>
  <c r="CQ422" i="10"/>
  <c r="CQ421" i="10"/>
  <c r="CQ420" i="10"/>
  <c r="CQ419" i="10"/>
  <c r="CQ418" i="10"/>
  <c r="CQ417" i="10"/>
  <c r="CQ416" i="10"/>
  <c r="CQ415" i="10"/>
  <c r="CQ414" i="10"/>
  <c r="CQ413" i="10"/>
  <c r="CQ412" i="10"/>
  <c r="CQ411" i="10"/>
  <c r="CQ410" i="10"/>
  <c r="CQ409" i="10"/>
  <c r="CQ408" i="10"/>
  <c r="CQ407" i="10"/>
  <c r="CQ406" i="10"/>
  <c r="CQ405" i="10"/>
  <c r="CQ404" i="10"/>
  <c r="CQ403" i="10"/>
  <c r="CQ402" i="10"/>
  <c r="CQ401" i="10"/>
  <c r="CQ400" i="10"/>
  <c r="CQ399" i="10"/>
  <c r="CQ398" i="10"/>
  <c r="CQ397" i="10"/>
  <c r="CQ396" i="10"/>
  <c r="CQ395" i="10"/>
  <c r="CQ394" i="10"/>
  <c r="CQ393" i="10"/>
  <c r="CQ392" i="10"/>
  <c r="CQ391" i="10"/>
  <c r="CQ390" i="10"/>
  <c r="CQ389" i="10"/>
  <c r="CT388" i="10"/>
  <c r="CS388" i="10"/>
  <c r="CR388" i="10"/>
  <c r="CQ388" i="10"/>
  <c r="E388" i="10"/>
  <c r="CT387" i="10"/>
  <c r="CS387" i="10"/>
  <c r="CR387" i="10"/>
  <c r="CQ387" i="10"/>
  <c r="E387" i="10"/>
  <c r="CT386" i="10"/>
  <c r="CS386" i="10"/>
  <c r="CR386" i="10"/>
  <c r="CQ386" i="10"/>
  <c r="E386" i="10"/>
  <c r="CT385" i="10"/>
  <c r="CS385" i="10"/>
  <c r="CR385" i="10"/>
  <c r="CQ385" i="10"/>
  <c r="E385" i="10"/>
  <c r="CT384" i="10"/>
  <c r="CS384" i="10"/>
  <c r="CR384" i="10"/>
  <c r="CQ384" i="10"/>
  <c r="CT383" i="10"/>
  <c r="CS383" i="10"/>
  <c r="CR383" i="10"/>
  <c r="CQ383" i="10"/>
  <c r="E383" i="10"/>
  <c r="CT382" i="10"/>
  <c r="CS382" i="10"/>
  <c r="CR382" i="10"/>
  <c r="CQ382" i="10"/>
  <c r="E382" i="10"/>
  <c r="CT381" i="10"/>
  <c r="CS381" i="10"/>
  <c r="CR381" i="10"/>
  <c r="CQ381" i="10"/>
  <c r="E381" i="10"/>
  <c r="CT380" i="10"/>
  <c r="CS380" i="10"/>
  <c r="CR380" i="10"/>
  <c r="CQ380" i="10"/>
  <c r="E380" i="10"/>
  <c r="D380" i="10"/>
  <c r="B380" i="10"/>
  <c r="A380" i="10"/>
  <c r="CT379" i="10"/>
  <c r="CS379" i="10"/>
  <c r="CR379" i="10"/>
  <c r="CQ379" i="10"/>
  <c r="E379" i="10"/>
  <c r="D379" i="10"/>
  <c r="C379" i="10"/>
  <c r="B379" i="10"/>
  <c r="A379" i="10"/>
  <c r="CQ378" i="10"/>
  <c r="E378" i="10"/>
  <c r="D378" i="10"/>
  <c r="C378" i="10"/>
  <c r="B378" i="10"/>
  <c r="A378" i="10"/>
  <c r="CQ377" i="10"/>
  <c r="D377" i="10"/>
  <c r="C377" i="10"/>
  <c r="B377" i="10"/>
  <c r="A377" i="10"/>
  <c r="CQ376" i="10"/>
  <c r="D376" i="10"/>
  <c r="C376" i="10"/>
  <c r="B376" i="10"/>
  <c r="A376" i="10"/>
  <c r="CQ375" i="10"/>
  <c r="D375" i="10"/>
  <c r="C375" i="10"/>
  <c r="B375" i="10"/>
  <c r="A375" i="10"/>
  <c r="CQ374" i="10"/>
  <c r="D374" i="10"/>
  <c r="C374" i="10"/>
  <c r="B374" i="10"/>
  <c r="A374" i="10"/>
  <c r="CQ373" i="10"/>
  <c r="D373" i="10"/>
  <c r="C373" i="10"/>
  <c r="B373" i="10"/>
  <c r="A373" i="10"/>
  <c r="CQ372" i="10"/>
  <c r="D372" i="10"/>
  <c r="C372" i="10"/>
  <c r="B372" i="10"/>
  <c r="A372" i="10"/>
  <c r="CQ371" i="10"/>
  <c r="D371" i="10"/>
  <c r="C371" i="10"/>
  <c r="B371" i="10"/>
  <c r="A371" i="10"/>
  <c r="CQ370" i="10"/>
  <c r="D370" i="10"/>
  <c r="C370" i="10"/>
  <c r="B370" i="10"/>
  <c r="A370" i="10"/>
  <c r="CQ369" i="10"/>
  <c r="D369" i="10"/>
  <c r="C369" i="10"/>
  <c r="B369" i="10"/>
  <c r="A369" i="10"/>
  <c r="CQ368" i="10"/>
  <c r="C368" i="10"/>
  <c r="B368" i="10"/>
  <c r="A368" i="10"/>
  <c r="CQ367" i="10"/>
  <c r="D367" i="10"/>
  <c r="C367" i="10"/>
  <c r="B367" i="10"/>
  <c r="A367" i="10"/>
  <c r="CQ366" i="10"/>
  <c r="D366" i="10"/>
  <c r="C366" i="10"/>
  <c r="B366" i="10"/>
  <c r="A366" i="10"/>
  <c r="CQ365" i="10"/>
  <c r="D365" i="10"/>
  <c r="C365" i="10"/>
  <c r="B365" i="10"/>
  <c r="A365" i="10"/>
  <c r="CQ364" i="10"/>
  <c r="D364" i="10"/>
  <c r="C364" i="10"/>
  <c r="B364" i="10"/>
  <c r="A364" i="10"/>
  <c r="CQ363" i="10"/>
  <c r="D363" i="10"/>
  <c r="C363" i="10"/>
  <c r="B363" i="10"/>
  <c r="A363" i="10"/>
  <c r="CQ362" i="10"/>
  <c r="D362" i="10"/>
  <c r="C362" i="10"/>
  <c r="B362" i="10"/>
  <c r="A362" i="10"/>
  <c r="CQ361" i="10"/>
  <c r="D361" i="10"/>
  <c r="C361" i="10"/>
  <c r="B361" i="10"/>
  <c r="A361" i="10"/>
  <c r="CQ360" i="10"/>
  <c r="D360" i="10"/>
  <c r="C360" i="10"/>
  <c r="B360" i="10"/>
  <c r="A360" i="10"/>
  <c r="CQ359" i="10"/>
  <c r="D359" i="10"/>
  <c r="C359" i="10"/>
  <c r="B359" i="10"/>
  <c r="A359" i="10"/>
  <c r="CQ358" i="10"/>
  <c r="D358" i="10"/>
  <c r="C358" i="10"/>
  <c r="B358" i="10"/>
  <c r="A358" i="10"/>
  <c r="CQ357" i="10"/>
  <c r="D357" i="10"/>
  <c r="C357" i="10"/>
  <c r="B357" i="10"/>
  <c r="A357" i="10"/>
  <c r="CQ356" i="10"/>
  <c r="D356" i="10"/>
  <c r="C356" i="10"/>
  <c r="B356" i="10"/>
  <c r="A356" i="10"/>
  <c r="CQ355" i="10"/>
  <c r="D355" i="10"/>
  <c r="C355" i="10"/>
  <c r="B355" i="10"/>
  <c r="A355" i="10"/>
  <c r="CQ354" i="10"/>
  <c r="D354" i="10"/>
  <c r="C354" i="10"/>
  <c r="B354" i="10"/>
  <c r="A354" i="10"/>
  <c r="CQ353" i="10"/>
  <c r="D353" i="10"/>
  <c r="C353" i="10"/>
  <c r="B353" i="10"/>
  <c r="A353" i="10"/>
  <c r="CQ352" i="10"/>
  <c r="D352" i="10"/>
  <c r="C352" i="10"/>
  <c r="B352" i="10"/>
  <c r="A352" i="10"/>
  <c r="CQ351" i="10"/>
  <c r="D351" i="10"/>
  <c r="C351" i="10"/>
  <c r="B351" i="10"/>
  <c r="A351" i="10"/>
  <c r="CQ350" i="10"/>
  <c r="D350" i="10"/>
  <c r="C350" i="10"/>
  <c r="B350" i="10"/>
  <c r="A350" i="10"/>
  <c r="CQ349" i="10"/>
  <c r="D349" i="10"/>
  <c r="C349" i="10"/>
  <c r="B349" i="10"/>
  <c r="A349" i="10"/>
  <c r="CQ348" i="10"/>
  <c r="D348" i="10"/>
  <c r="C348" i="10"/>
  <c r="B348" i="10"/>
  <c r="A348" i="10"/>
  <c r="CQ347" i="10"/>
  <c r="D347" i="10"/>
  <c r="C347" i="10"/>
  <c r="B347" i="10"/>
  <c r="A347" i="10"/>
  <c r="CQ346" i="10"/>
  <c r="D346" i="10"/>
  <c r="C346" i="10"/>
  <c r="B346" i="10"/>
  <c r="A346" i="10"/>
  <c r="CQ345" i="10"/>
  <c r="D345" i="10"/>
  <c r="C345" i="10"/>
  <c r="B345" i="10"/>
  <c r="A345" i="10"/>
  <c r="CQ344" i="10"/>
  <c r="D344" i="10"/>
  <c r="C344" i="10"/>
  <c r="B344" i="10"/>
  <c r="A344" i="10"/>
  <c r="CQ343" i="10"/>
  <c r="D343" i="10"/>
  <c r="C343" i="10"/>
  <c r="B343" i="10"/>
  <c r="A343" i="10"/>
  <c r="CQ342" i="10"/>
  <c r="D342" i="10"/>
  <c r="C342" i="10"/>
  <c r="B342" i="10"/>
  <c r="A342" i="10"/>
  <c r="CQ341" i="10"/>
  <c r="D341" i="10"/>
  <c r="C341" i="10"/>
  <c r="B341" i="10"/>
  <c r="A341" i="10"/>
  <c r="CQ340" i="10"/>
  <c r="D340" i="10"/>
  <c r="C340" i="10"/>
  <c r="B340" i="10"/>
  <c r="A340" i="10"/>
  <c r="CQ339" i="10"/>
  <c r="D339" i="10"/>
  <c r="C339" i="10"/>
  <c r="B339" i="10"/>
  <c r="A339" i="10"/>
  <c r="CQ338" i="10"/>
  <c r="D338" i="10"/>
  <c r="C338" i="10"/>
  <c r="B338" i="10"/>
  <c r="A338" i="10"/>
  <c r="CQ337" i="10"/>
  <c r="D337" i="10"/>
  <c r="C337" i="10"/>
  <c r="B337" i="10"/>
  <c r="A337" i="10"/>
  <c r="CQ336" i="10"/>
  <c r="D336" i="10"/>
  <c r="C336" i="10"/>
  <c r="B336" i="10"/>
  <c r="A336" i="10"/>
  <c r="CQ335" i="10"/>
  <c r="D335" i="10"/>
  <c r="C335" i="10"/>
  <c r="B335" i="10"/>
  <c r="A335" i="10"/>
  <c r="CQ334" i="10"/>
  <c r="D334" i="10"/>
  <c r="C334" i="10"/>
  <c r="B334" i="10"/>
  <c r="A334" i="10"/>
  <c r="CQ333" i="10"/>
  <c r="D333" i="10"/>
  <c r="C333" i="10"/>
  <c r="B333" i="10"/>
  <c r="A333" i="10"/>
  <c r="CQ332" i="10"/>
  <c r="D332" i="10"/>
  <c r="C332" i="10"/>
  <c r="B332" i="10"/>
  <c r="A332" i="10"/>
  <c r="CQ331" i="10"/>
  <c r="D331" i="10"/>
  <c r="C331" i="10"/>
  <c r="B331" i="10"/>
  <c r="A331" i="10"/>
  <c r="CQ330" i="10"/>
  <c r="D330" i="10"/>
  <c r="C330" i="10"/>
  <c r="B330" i="10"/>
  <c r="A330" i="10"/>
  <c r="CQ329" i="10"/>
  <c r="D329" i="10"/>
  <c r="C329" i="10"/>
  <c r="B329" i="10"/>
  <c r="A329" i="10"/>
  <c r="CQ328" i="10"/>
  <c r="CQ327" i="10"/>
  <c r="C327" i="10"/>
  <c r="B327" i="10"/>
  <c r="A327" i="10"/>
  <c r="CQ326" i="10"/>
  <c r="C326" i="10"/>
  <c r="B326" i="10"/>
  <c r="A326" i="10"/>
  <c r="CQ325" i="10"/>
  <c r="D325" i="10"/>
  <c r="C325" i="10"/>
  <c r="B325" i="10"/>
  <c r="A325" i="10"/>
  <c r="CQ324" i="10"/>
  <c r="D324" i="10"/>
  <c r="C324" i="10"/>
  <c r="B324" i="10"/>
  <c r="A324" i="10"/>
  <c r="CQ323" i="10"/>
  <c r="D323" i="10"/>
  <c r="A323" i="10"/>
  <c r="CQ322" i="10"/>
  <c r="D322" i="10"/>
  <c r="C322" i="10"/>
  <c r="B322" i="10"/>
  <c r="A322" i="10"/>
  <c r="CQ321" i="10"/>
  <c r="D321" i="10"/>
  <c r="C321" i="10"/>
  <c r="B321" i="10"/>
  <c r="A321" i="10"/>
  <c r="CQ320" i="10"/>
  <c r="D320" i="10"/>
  <c r="C320" i="10"/>
  <c r="B320" i="10"/>
  <c r="A320" i="10"/>
  <c r="CQ319" i="10"/>
  <c r="D319" i="10"/>
  <c r="C319" i="10"/>
  <c r="B319" i="10"/>
  <c r="A319" i="10"/>
  <c r="CQ318" i="10"/>
  <c r="D318" i="10"/>
  <c r="C318" i="10"/>
  <c r="B318" i="10"/>
  <c r="A318" i="10"/>
  <c r="CQ317" i="10"/>
  <c r="D317" i="10"/>
  <c r="C317" i="10"/>
  <c r="B317" i="10"/>
  <c r="A317" i="10"/>
  <c r="CQ316" i="10"/>
  <c r="D316" i="10"/>
  <c r="C316" i="10"/>
  <c r="B316" i="10"/>
  <c r="A316" i="10"/>
  <c r="CQ315" i="10"/>
  <c r="D315" i="10"/>
  <c r="C315" i="10"/>
  <c r="B315" i="10"/>
  <c r="A315" i="10"/>
  <c r="CQ314" i="10"/>
  <c r="D314" i="10"/>
  <c r="C314" i="10"/>
  <c r="B314" i="10"/>
  <c r="A314" i="10"/>
  <c r="CQ313" i="10"/>
  <c r="D313" i="10"/>
  <c r="C313" i="10"/>
  <c r="B313" i="10"/>
  <c r="A313" i="10"/>
  <c r="CQ312" i="10"/>
  <c r="D312" i="10"/>
  <c r="C312" i="10"/>
  <c r="B312" i="10"/>
  <c r="A312" i="10"/>
  <c r="CQ311" i="10"/>
  <c r="D311" i="10"/>
  <c r="C311" i="10"/>
  <c r="B311" i="10"/>
  <c r="A311" i="10"/>
  <c r="CQ310" i="10"/>
  <c r="D310" i="10"/>
  <c r="C310" i="10"/>
  <c r="B310" i="10"/>
  <c r="A310" i="10"/>
  <c r="CQ309" i="10"/>
  <c r="D309" i="10"/>
  <c r="C309" i="10"/>
  <c r="B309" i="10"/>
  <c r="A309" i="10"/>
  <c r="CQ308" i="10"/>
  <c r="D308" i="10"/>
  <c r="C308" i="10"/>
  <c r="B308" i="10"/>
  <c r="A308" i="10"/>
  <c r="CQ307" i="10"/>
  <c r="D307" i="10"/>
  <c r="C307" i="10"/>
  <c r="B307" i="10"/>
  <c r="A307" i="10"/>
  <c r="CQ306" i="10"/>
  <c r="D306" i="10"/>
  <c r="C306" i="10"/>
  <c r="B306" i="10"/>
  <c r="A306" i="10"/>
  <c r="D305" i="10"/>
  <c r="C305" i="10"/>
  <c r="B305" i="10"/>
  <c r="A305" i="10"/>
  <c r="D304" i="10"/>
  <c r="C304" i="10"/>
  <c r="B304" i="10"/>
  <c r="A304" i="10"/>
  <c r="D303" i="10"/>
  <c r="C303" i="10"/>
  <c r="B303" i="10"/>
  <c r="A303" i="10"/>
  <c r="D302" i="10"/>
  <c r="C302" i="10"/>
  <c r="B302" i="10"/>
  <c r="A302" i="10"/>
  <c r="D301" i="10"/>
  <c r="C301" i="10"/>
  <c r="B301" i="10"/>
  <c r="A301" i="10"/>
  <c r="D300" i="10"/>
  <c r="C300" i="10"/>
  <c r="B300" i="10"/>
  <c r="A300" i="10"/>
  <c r="D299" i="10"/>
  <c r="C299" i="10"/>
  <c r="B299" i="10"/>
  <c r="A299" i="10"/>
  <c r="D298" i="10"/>
  <c r="C298" i="10"/>
  <c r="B298" i="10"/>
  <c r="A298" i="10"/>
  <c r="D297" i="10"/>
  <c r="C297" i="10"/>
  <c r="B297" i="10"/>
  <c r="A297" i="10"/>
  <c r="D296" i="10"/>
  <c r="C296" i="10"/>
  <c r="B296" i="10"/>
  <c r="A296" i="10"/>
  <c r="D295" i="10"/>
  <c r="C295" i="10"/>
  <c r="B295" i="10"/>
  <c r="A295" i="10"/>
  <c r="D294" i="10"/>
  <c r="C294" i="10"/>
  <c r="B294" i="10"/>
  <c r="A294" i="10"/>
  <c r="D293" i="10"/>
  <c r="C293" i="10"/>
  <c r="B293" i="10"/>
  <c r="A293" i="10"/>
  <c r="D292" i="10"/>
  <c r="C292" i="10"/>
  <c r="B292" i="10"/>
  <c r="A292" i="10"/>
  <c r="D291" i="10"/>
  <c r="C291" i="10"/>
  <c r="B291" i="10"/>
  <c r="A291" i="10"/>
  <c r="D290" i="10"/>
  <c r="C290" i="10"/>
  <c r="B290" i="10"/>
  <c r="A290" i="10"/>
  <c r="D289" i="10"/>
  <c r="C289" i="10"/>
  <c r="B289" i="10"/>
  <c r="A289" i="10"/>
  <c r="D288" i="10"/>
  <c r="C288" i="10"/>
  <c r="B288" i="10"/>
  <c r="A288" i="10"/>
  <c r="D287" i="10"/>
  <c r="C287" i="10"/>
  <c r="B287" i="10"/>
  <c r="A287" i="10"/>
  <c r="D286" i="10"/>
  <c r="C286" i="10"/>
  <c r="B286" i="10"/>
  <c r="A286" i="10"/>
  <c r="D285" i="10"/>
  <c r="C285" i="10"/>
  <c r="B285" i="10"/>
  <c r="A285" i="10"/>
  <c r="D284" i="10"/>
  <c r="C284" i="10"/>
  <c r="B284" i="10"/>
  <c r="A284" i="10"/>
  <c r="D283" i="10"/>
  <c r="C283" i="10"/>
  <c r="B283" i="10"/>
  <c r="A283" i="10"/>
  <c r="D282" i="10"/>
  <c r="C282" i="10"/>
  <c r="B282" i="10"/>
  <c r="A282" i="10"/>
  <c r="D281" i="10"/>
  <c r="C281" i="10"/>
  <c r="B281" i="10"/>
  <c r="A281" i="10"/>
  <c r="D280" i="10"/>
  <c r="C280" i="10"/>
  <c r="B280" i="10"/>
  <c r="A280" i="10"/>
  <c r="D279" i="10"/>
  <c r="C279" i="10"/>
  <c r="B279" i="10"/>
  <c r="A279" i="10"/>
  <c r="D278" i="10"/>
  <c r="C278" i="10"/>
  <c r="B278" i="10"/>
  <c r="A278" i="10"/>
  <c r="D277" i="10"/>
  <c r="C277" i="10"/>
  <c r="B277" i="10"/>
  <c r="A277" i="10"/>
  <c r="D276" i="10"/>
  <c r="C276" i="10"/>
  <c r="B276" i="10"/>
  <c r="A276" i="10"/>
  <c r="D275" i="10"/>
  <c r="C275" i="10"/>
  <c r="B275" i="10"/>
  <c r="A275" i="10"/>
  <c r="D274" i="10"/>
  <c r="C274" i="10"/>
  <c r="B274" i="10"/>
  <c r="A274" i="10"/>
  <c r="D273" i="10"/>
  <c r="C273" i="10"/>
  <c r="B273" i="10"/>
  <c r="A273" i="10"/>
  <c r="D272" i="10"/>
  <c r="C272" i="10"/>
  <c r="B272" i="10"/>
  <c r="A272" i="10"/>
  <c r="D271" i="10"/>
  <c r="C271" i="10"/>
  <c r="B271" i="10"/>
  <c r="A271" i="10"/>
  <c r="D270" i="10"/>
  <c r="C270" i="10"/>
  <c r="B270" i="10"/>
  <c r="A270" i="10"/>
  <c r="D269" i="10"/>
  <c r="C269" i="10"/>
  <c r="B269" i="10"/>
  <c r="A269" i="10"/>
  <c r="D268" i="10"/>
  <c r="C268" i="10"/>
  <c r="B268" i="10"/>
  <c r="A268" i="10"/>
  <c r="D267" i="10"/>
  <c r="C267" i="10"/>
  <c r="B267" i="10"/>
  <c r="A267" i="10"/>
  <c r="D266" i="10"/>
  <c r="C266" i="10"/>
  <c r="B266" i="10"/>
  <c r="A266" i="10"/>
  <c r="D265" i="10"/>
  <c r="C265" i="10"/>
  <c r="B265" i="10"/>
  <c r="A265" i="10"/>
  <c r="D264" i="10"/>
  <c r="C264" i="10"/>
  <c r="B264" i="10"/>
  <c r="A264" i="10"/>
  <c r="D263" i="10"/>
  <c r="C263" i="10"/>
  <c r="B263" i="10"/>
  <c r="A263" i="10"/>
  <c r="D262" i="10"/>
  <c r="C262" i="10"/>
  <c r="B262" i="10"/>
  <c r="A262" i="10"/>
  <c r="D261" i="10"/>
  <c r="C261" i="10"/>
  <c r="B261" i="10"/>
  <c r="A261" i="10"/>
  <c r="D260" i="10"/>
  <c r="C260" i="10"/>
  <c r="B260" i="10"/>
  <c r="A260" i="10"/>
  <c r="D259" i="10"/>
  <c r="C259" i="10"/>
  <c r="B259" i="10"/>
  <c r="A259" i="10"/>
  <c r="D258" i="10"/>
  <c r="C258" i="10"/>
  <c r="B258" i="10"/>
  <c r="A258" i="10"/>
  <c r="D257" i="10"/>
  <c r="C257" i="10"/>
  <c r="B257" i="10"/>
  <c r="A257" i="10"/>
  <c r="D256" i="10"/>
  <c r="C256" i="10"/>
  <c r="B256" i="10"/>
  <c r="A256" i="10"/>
  <c r="D255" i="10"/>
  <c r="C255" i="10"/>
  <c r="B255" i="10"/>
  <c r="A255" i="10"/>
  <c r="D254" i="10"/>
  <c r="C254" i="10"/>
  <c r="B254" i="10"/>
  <c r="A254" i="10"/>
  <c r="D253" i="10"/>
  <c r="C253" i="10"/>
  <c r="B253" i="10"/>
  <c r="A253" i="10"/>
  <c r="D252" i="10"/>
  <c r="C252" i="10"/>
  <c r="B252" i="10"/>
  <c r="A252" i="10"/>
  <c r="D251" i="10"/>
  <c r="C251" i="10"/>
  <c r="B251" i="10"/>
  <c r="A251" i="10"/>
  <c r="D250" i="10"/>
  <c r="C250" i="10"/>
  <c r="B250" i="10"/>
  <c r="A250" i="10"/>
  <c r="D249" i="10"/>
  <c r="C249" i="10"/>
  <c r="B249" i="10"/>
  <c r="A249" i="10"/>
  <c r="C248" i="10"/>
  <c r="B248" i="10"/>
  <c r="A248" i="10"/>
  <c r="D247" i="10"/>
  <c r="C247" i="10"/>
  <c r="B247" i="10"/>
  <c r="A247" i="10"/>
  <c r="D246" i="10"/>
  <c r="C246" i="10"/>
  <c r="B246" i="10"/>
  <c r="A246" i="10"/>
  <c r="D245" i="10"/>
  <c r="C245" i="10"/>
  <c r="B245" i="10"/>
  <c r="A245" i="10"/>
  <c r="D244" i="10"/>
  <c r="C244" i="10"/>
  <c r="B244" i="10"/>
  <c r="A244" i="10"/>
  <c r="D243" i="10"/>
  <c r="C243" i="10"/>
  <c r="B243" i="10"/>
  <c r="A243" i="10"/>
  <c r="D242" i="10"/>
  <c r="C242" i="10"/>
  <c r="B242" i="10"/>
  <c r="A242" i="10"/>
  <c r="D241" i="10"/>
  <c r="C241" i="10"/>
  <c r="B241" i="10"/>
  <c r="A241" i="10"/>
  <c r="D240" i="10"/>
  <c r="C240" i="10"/>
  <c r="B240" i="10"/>
  <c r="A240" i="10"/>
  <c r="D239" i="10"/>
  <c r="C239" i="10"/>
  <c r="B239" i="10"/>
  <c r="A239" i="10"/>
  <c r="D238" i="10"/>
  <c r="C238" i="10"/>
  <c r="B238" i="10"/>
  <c r="A238" i="10"/>
  <c r="D237" i="10"/>
  <c r="C237" i="10"/>
  <c r="B237" i="10"/>
  <c r="A237" i="10"/>
  <c r="D236" i="10"/>
  <c r="C236" i="10"/>
  <c r="B236" i="10"/>
  <c r="A236" i="10"/>
  <c r="FC5" i="10"/>
  <c r="FB5" i="10"/>
  <c r="FA5" i="10"/>
  <c r="EZ5" i="10"/>
  <c r="EY5" i="10"/>
  <c r="EX5" i="10"/>
  <c r="EW5" i="10"/>
  <c r="EV5" i="10"/>
  <c r="EU5" i="10"/>
  <c r="ET5" i="10"/>
  <c r="ES5" i="10"/>
  <c r="ER5" i="10"/>
  <c r="EQ5" i="10"/>
  <c r="EP5" i="10"/>
  <c r="EO5" i="10"/>
  <c r="EN5" i="10"/>
  <c r="EM5" i="10"/>
  <c r="EL5" i="10"/>
  <c r="EK5" i="10"/>
  <c r="EJ5" i="10"/>
  <c r="EI5" i="10"/>
  <c r="EH5" i="10"/>
  <c r="EG5" i="10"/>
  <c r="EF5" i="10"/>
  <c r="EE5" i="10"/>
  <c r="ED5" i="10"/>
  <c r="EC5" i="10"/>
  <c r="EB5" i="10"/>
  <c r="EA5" i="10"/>
  <c r="DZ5" i="10"/>
  <c r="DY5" i="10"/>
  <c r="DX5" i="10"/>
  <c r="DW5" i="10"/>
  <c r="DV5" i="10"/>
  <c r="DU5" i="10"/>
  <c r="DT5" i="10"/>
  <c r="DS5" i="10"/>
  <c r="DR5" i="10"/>
  <c r="DQ5" i="10"/>
  <c r="DP5" i="10"/>
  <c r="DO5" i="10"/>
  <c r="DN5" i="10"/>
  <c r="DM5" i="10"/>
  <c r="DL5" i="10"/>
  <c r="DK5" i="10"/>
  <c r="DJ5" i="10"/>
  <c r="DI5" i="10"/>
  <c r="DH5" i="10"/>
  <c r="DG5" i="10"/>
  <c r="DF5" i="10"/>
  <c r="DE5" i="10"/>
  <c r="DD5" i="10"/>
  <c r="DC5" i="10"/>
  <c r="DB5" i="10"/>
  <c r="DA5" i="10"/>
  <c r="CZ5" i="10"/>
  <c r="CY5" i="10"/>
  <c r="CX5" i="10"/>
  <c r="CW5" i="10"/>
  <c r="CV5" i="10"/>
  <c r="CU5" i="10"/>
  <c r="CT5" i="10"/>
  <c r="CS5" i="10"/>
  <c r="CR5" i="10"/>
  <c r="CQ5" i="10"/>
  <c r="CP5" i="10"/>
  <c r="CO5" i="10"/>
  <c r="CN5" i="10"/>
  <c r="CM5" i="10"/>
  <c r="CL5" i="10"/>
  <c r="CK5" i="10"/>
  <c r="CJ5" i="10"/>
  <c r="CI5" i="10"/>
  <c r="CH5" i="10"/>
  <c r="CG5" i="10"/>
  <c r="CF5" i="10"/>
  <c r="CE5" i="10"/>
  <c r="CD5" i="10"/>
  <c r="CC5" i="10"/>
  <c r="CB5" i="10"/>
  <c r="CA5" i="10"/>
  <c r="BZ5" i="10"/>
  <c r="BY5" i="10"/>
  <c r="BX5" i="10"/>
  <c r="BW5" i="10"/>
  <c r="BV5" i="10"/>
  <c r="BU5" i="10"/>
  <c r="BT5" i="10"/>
  <c r="BS5" i="10"/>
  <c r="BR5" i="10"/>
  <c r="BQ5" i="10"/>
  <c r="BP5" i="10"/>
  <c r="BO5" i="10"/>
  <c r="BN5" i="10"/>
  <c r="BM5" i="10"/>
  <c r="BL5" i="10"/>
  <c r="BK5" i="10"/>
  <c r="BJ5" i="10"/>
  <c r="BI5" i="10"/>
  <c r="BH5" i="10"/>
  <c r="BG5" i="10"/>
  <c r="BF5" i="10"/>
  <c r="BE5" i="10"/>
  <c r="BD5" i="10"/>
  <c r="BC5" i="10"/>
  <c r="BB5" i="10"/>
  <c r="BA5" i="10"/>
  <c r="AZ5" i="10"/>
  <c r="AY5" i="10"/>
  <c r="AX5" i="10"/>
  <c r="AW5" i="10"/>
  <c r="AV5" i="10"/>
  <c r="AU5" i="10"/>
  <c r="AT5" i="10"/>
  <c r="AS5" i="10"/>
  <c r="AR5" i="10"/>
  <c r="AQ5" i="10"/>
  <c r="AP5" i="10"/>
  <c r="AO5" i="10"/>
  <c r="AN5" i="10"/>
  <c r="AM5"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C5" i="10"/>
  <c r="B5" i="10"/>
  <c r="A5" i="10"/>
  <c r="FC4" i="10"/>
  <c r="FB4" i="10"/>
  <c r="FA4" i="10"/>
  <c r="EZ4" i="10"/>
  <c r="EY4" i="10"/>
  <c r="EX4" i="10"/>
  <c r="EW4" i="10"/>
  <c r="EV4" i="10"/>
  <c r="EU4" i="10"/>
  <c r="ET4" i="10"/>
  <c r="ES4" i="10"/>
  <c r="ER4" i="10"/>
  <c r="EQ4" i="10"/>
  <c r="EP4" i="10"/>
  <c r="EO4" i="10"/>
  <c r="EN4" i="10"/>
  <c r="EM4" i="10"/>
  <c r="EL4" i="10"/>
  <c r="EK4" i="10"/>
  <c r="EJ4" i="10"/>
  <c r="EI4" i="10"/>
  <c r="EH4" i="10"/>
  <c r="EG4" i="10"/>
  <c r="EF4" i="10"/>
  <c r="EE4" i="10"/>
  <c r="ED4" i="10"/>
  <c r="EC4" i="10"/>
  <c r="EB4" i="10"/>
  <c r="EA4" i="10"/>
  <c r="DZ4" i="10"/>
  <c r="DY4" i="10"/>
  <c r="DX4" i="10"/>
  <c r="DV4" i="10"/>
  <c r="DU4" i="10"/>
  <c r="DT4" i="10"/>
  <c r="DS4" i="10"/>
  <c r="DR4" i="10"/>
  <c r="DQ4" i="10"/>
  <c r="DP4" i="10"/>
  <c r="DO4" i="10"/>
  <c r="DN4" i="10"/>
  <c r="DM4" i="10"/>
  <c r="DL4" i="10"/>
  <c r="DK4" i="10"/>
  <c r="DJ4" i="10"/>
  <c r="DI4" i="10"/>
  <c r="DH4" i="10"/>
  <c r="DG4" i="10"/>
  <c r="DF4" i="10"/>
  <c r="DE4" i="10"/>
  <c r="DD4" i="10"/>
  <c r="DC4" i="10"/>
  <c r="DB4" i="10"/>
  <c r="DA4" i="10"/>
  <c r="CZ4" i="10"/>
  <c r="CY4" i="10"/>
  <c r="CX4" i="10"/>
  <c r="CW4" i="10"/>
  <c r="CV4" i="10"/>
  <c r="CU4" i="10"/>
  <c r="CT4" i="10"/>
  <c r="CS4" i="10"/>
  <c r="CR4" i="10"/>
  <c r="CQ4" i="10"/>
  <c r="CP4" i="10"/>
  <c r="CO4" i="10"/>
  <c r="CN4" i="10"/>
  <c r="CM4" i="10"/>
  <c r="CL4" i="10"/>
  <c r="CK4" i="10"/>
  <c r="CJ4" i="10"/>
  <c r="CI4" i="10"/>
  <c r="CH4" i="10"/>
  <c r="CG4" i="10"/>
  <c r="CF4" i="10"/>
  <c r="CE4" i="10"/>
  <c r="CD4" i="10"/>
  <c r="CC4" i="10"/>
  <c r="CB4" i="10"/>
  <c r="CA4" i="10"/>
  <c r="BZ4" i="10"/>
  <c r="BY4" i="10"/>
  <c r="BX4" i="10"/>
  <c r="BW4" i="10"/>
  <c r="BV4" i="10"/>
  <c r="BU4" i="10"/>
  <c r="BT4" i="10"/>
  <c r="BS4" i="10"/>
  <c r="BR4" i="10"/>
  <c r="BQ4" i="10"/>
  <c r="BP4" i="10"/>
  <c r="BO4" i="10"/>
  <c r="BN4" i="10"/>
  <c r="BM4" i="10"/>
  <c r="BL4" i="10"/>
  <c r="BK4" i="10"/>
  <c r="BJ4" i="10"/>
  <c r="BI4" i="10"/>
  <c r="BH4" i="10"/>
  <c r="BG4" i="10"/>
  <c r="BF4" i="10"/>
  <c r="BE4" i="10"/>
  <c r="BD4" i="10"/>
  <c r="BC4" i="10"/>
  <c r="BB4" i="10"/>
  <c r="BA4" i="10"/>
  <c r="AZ4" i="10"/>
  <c r="AY4" i="10"/>
  <c r="AX4" i="10"/>
  <c r="AW4" i="10"/>
  <c r="AV4" i="10"/>
  <c r="AU4" i="10"/>
  <c r="AT4" i="10"/>
  <c r="AS4" i="10"/>
  <c r="AR4" i="10"/>
  <c r="AQ4" i="10"/>
  <c r="AP4" i="10"/>
  <c r="AO4" i="10"/>
  <c r="AN4" i="10"/>
  <c r="AM4" i="10"/>
  <c r="AL4" i="10"/>
  <c r="AK4"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G4" i="10"/>
  <c r="F4" i="10"/>
  <c r="E4" i="10"/>
  <c r="D4" i="10"/>
  <c r="C4" i="10"/>
  <c r="B4" i="10"/>
  <c r="A4" i="10"/>
  <c r="K575" i="9"/>
  <c r="JO4" i="9"/>
  <c r="JO5" i="9"/>
  <c r="K574" i="9"/>
  <c r="I574" i="9"/>
  <c r="P574" i="9"/>
  <c r="H574" i="9"/>
  <c r="G574" i="9"/>
  <c r="F574" i="9"/>
  <c r="O574" i="9"/>
  <c r="E574" i="9"/>
  <c r="N574" i="9"/>
  <c r="D574" i="9"/>
  <c r="M574" i="9"/>
  <c r="C574" i="9"/>
  <c r="L574" i="9"/>
  <c r="K573" i="9"/>
  <c r="I573" i="9"/>
  <c r="J573" i="9"/>
  <c r="H573" i="9"/>
  <c r="G573" i="9"/>
  <c r="F573" i="9"/>
  <c r="O573" i="9"/>
  <c r="E573" i="9"/>
  <c r="N573" i="9"/>
  <c r="D573" i="9"/>
  <c r="M573" i="9"/>
  <c r="C573" i="9"/>
  <c r="L573" i="9"/>
  <c r="K572" i="9"/>
  <c r="I572" i="9"/>
  <c r="P572" i="9"/>
  <c r="H572" i="9"/>
  <c r="G572" i="9"/>
  <c r="F572" i="9"/>
  <c r="O572" i="9"/>
  <c r="E572" i="9"/>
  <c r="N572" i="9"/>
  <c r="D572" i="9"/>
  <c r="M572" i="9"/>
  <c r="C572" i="9"/>
  <c r="L572" i="9"/>
  <c r="K571" i="9"/>
  <c r="I571" i="9"/>
  <c r="J571" i="9"/>
  <c r="H571" i="9"/>
  <c r="G571" i="9"/>
  <c r="F571" i="9"/>
  <c r="O571" i="9"/>
  <c r="E571" i="9"/>
  <c r="N571" i="9"/>
  <c r="D571" i="9"/>
  <c r="M571" i="9"/>
  <c r="C571" i="9"/>
  <c r="L571" i="9"/>
  <c r="K570" i="9"/>
  <c r="I570" i="9"/>
  <c r="J570" i="9"/>
  <c r="H570" i="9"/>
  <c r="G570" i="9"/>
  <c r="F570" i="9"/>
  <c r="O570" i="9"/>
  <c r="E570" i="9"/>
  <c r="N570" i="9"/>
  <c r="D570" i="9"/>
  <c r="M570" i="9"/>
  <c r="C570" i="9"/>
  <c r="L570" i="9"/>
  <c r="K569" i="9"/>
  <c r="I569" i="9"/>
  <c r="J569" i="9"/>
  <c r="H569" i="9"/>
  <c r="G569" i="9"/>
  <c r="F569" i="9"/>
  <c r="O569" i="9"/>
  <c r="E569" i="9"/>
  <c r="N569" i="9"/>
  <c r="D569" i="9"/>
  <c r="M569" i="9"/>
  <c r="C569" i="9"/>
  <c r="L569" i="9"/>
  <c r="K568" i="9"/>
  <c r="I568" i="9"/>
  <c r="J568" i="9"/>
  <c r="H568" i="9"/>
  <c r="G568" i="9"/>
  <c r="F568" i="9"/>
  <c r="O568" i="9"/>
  <c r="E568" i="9"/>
  <c r="N568" i="9"/>
  <c r="D568" i="9"/>
  <c r="M568" i="9"/>
  <c r="C568" i="9"/>
  <c r="L568" i="9"/>
  <c r="K567" i="9"/>
  <c r="I567" i="9"/>
  <c r="P567" i="9"/>
  <c r="H567" i="9"/>
  <c r="G567" i="9"/>
  <c r="F567" i="9"/>
  <c r="O567" i="9"/>
  <c r="E567" i="9"/>
  <c r="N567" i="9"/>
  <c r="D567" i="9"/>
  <c r="M567" i="9"/>
  <c r="C567" i="9"/>
  <c r="L567" i="9"/>
  <c r="K566" i="9"/>
  <c r="I566" i="9"/>
  <c r="J566" i="9"/>
  <c r="H566" i="9"/>
  <c r="G566" i="9"/>
  <c r="F566" i="9"/>
  <c r="O566" i="9"/>
  <c r="E566" i="9"/>
  <c r="N566" i="9"/>
  <c r="D566" i="9"/>
  <c r="M566" i="9"/>
  <c r="C566" i="9"/>
  <c r="L566" i="9"/>
  <c r="K565" i="9"/>
  <c r="I565" i="9"/>
  <c r="P565" i="9"/>
  <c r="H565" i="9"/>
  <c r="G565" i="9"/>
  <c r="F565" i="9"/>
  <c r="O565" i="9"/>
  <c r="E565" i="9"/>
  <c r="N565" i="9"/>
  <c r="D565" i="9"/>
  <c r="M565" i="9"/>
  <c r="C565" i="9"/>
  <c r="L565" i="9"/>
  <c r="K564" i="9"/>
  <c r="I564" i="9"/>
  <c r="J564" i="9"/>
  <c r="H564" i="9"/>
  <c r="G564" i="9"/>
  <c r="F564" i="9"/>
  <c r="O564" i="9"/>
  <c r="E564" i="9"/>
  <c r="N564" i="9"/>
  <c r="D564" i="9"/>
  <c r="M564" i="9"/>
  <c r="C564" i="9"/>
  <c r="L564" i="9"/>
  <c r="L563" i="9"/>
  <c r="K563" i="9"/>
  <c r="I563" i="9"/>
  <c r="J563" i="9"/>
  <c r="F563" i="9"/>
  <c r="O563" i="9"/>
  <c r="E563" i="9"/>
  <c r="N563" i="9"/>
  <c r="D563" i="9"/>
  <c r="M563" i="9"/>
  <c r="K562" i="9"/>
  <c r="I562" i="9"/>
  <c r="J562" i="9"/>
  <c r="H562" i="9"/>
  <c r="G562" i="9"/>
  <c r="F562" i="9"/>
  <c r="O562" i="9"/>
  <c r="E562" i="9"/>
  <c r="N562" i="9"/>
  <c r="D562" i="9"/>
  <c r="M562" i="9"/>
  <c r="C562" i="9"/>
  <c r="L562" i="9"/>
  <c r="K561" i="9"/>
  <c r="I561" i="9"/>
  <c r="P561" i="9"/>
  <c r="H561" i="9"/>
  <c r="G561" i="9"/>
  <c r="F561" i="9"/>
  <c r="O561" i="9"/>
  <c r="E561" i="9"/>
  <c r="N561" i="9"/>
  <c r="D561" i="9"/>
  <c r="M561" i="9"/>
  <c r="C561" i="9"/>
  <c r="L561" i="9"/>
  <c r="K560" i="9"/>
  <c r="I560" i="9"/>
  <c r="J560" i="9"/>
  <c r="H560" i="9"/>
  <c r="G560" i="9"/>
  <c r="F560" i="9"/>
  <c r="O560" i="9"/>
  <c r="E560" i="9"/>
  <c r="N560" i="9"/>
  <c r="D560" i="9"/>
  <c r="M560" i="9"/>
  <c r="C560" i="9"/>
  <c r="L560" i="9"/>
  <c r="K559" i="9"/>
  <c r="I559" i="9"/>
  <c r="P559" i="9"/>
  <c r="H559" i="9"/>
  <c r="G559" i="9"/>
  <c r="F559" i="9"/>
  <c r="O559" i="9"/>
  <c r="E559" i="9"/>
  <c r="N559" i="9"/>
  <c r="D559" i="9"/>
  <c r="M559" i="9"/>
  <c r="C559" i="9"/>
  <c r="L559" i="9"/>
  <c r="K558" i="9"/>
  <c r="I558" i="9"/>
  <c r="J558" i="9"/>
  <c r="H558" i="9"/>
  <c r="G558" i="9"/>
  <c r="F558" i="9"/>
  <c r="O558" i="9"/>
  <c r="E558" i="9"/>
  <c r="N558" i="9"/>
  <c r="D558" i="9"/>
  <c r="M558" i="9"/>
  <c r="C558" i="9"/>
  <c r="L558" i="9"/>
  <c r="K557" i="9"/>
  <c r="I557" i="9"/>
  <c r="P557" i="9"/>
  <c r="H557" i="9"/>
  <c r="G557" i="9"/>
  <c r="F557" i="9"/>
  <c r="O557" i="9"/>
  <c r="E557" i="9"/>
  <c r="N557" i="9"/>
  <c r="D557" i="9"/>
  <c r="M557" i="9"/>
  <c r="C557" i="9"/>
  <c r="L557" i="9"/>
  <c r="K556" i="9"/>
  <c r="K555" i="9"/>
  <c r="I555" i="9"/>
  <c r="J555" i="9"/>
  <c r="H555" i="9"/>
  <c r="G555" i="9"/>
  <c r="F555" i="9"/>
  <c r="O555" i="9"/>
  <c r="E555" i="9"/>
  <c r="N555" i="9"/>
  <c r="D555" i="9"/>
  <c r="M555" i="9"/>
  <c r="C555" i="9"/>
  <c r="L555" i="9"/>
  <c r="K554" i="9"/>
  <c r="I554" i="9"/>
  <c r="P554" i="9"/>
  <c r="H554" i="9"/>
  <c r="G554" i="9"/>
  <c r="F554" i="9"/>
  <c r="O554" i="9"/>
  <c r="E554" i="9"/>
  <c r="N554" i="9"/>
  <c r="D554" i="9"/>
  <c r="M554" i="9"/>
  <c r="C554" i="9"/>
  <c r="L554" i="9"/>
  <c r="K553" i="9"/>
  <c r="I553" i="9"/>
  <c r="P553" i="9"/>
  <c r="H553" i="9"/>
  <c r="G553" i="9"/>
  <c r="F553" i="9"/>
  <c r="O553" i="9"/>
  <c r="E553" i="9"/>
  <c r="N553" i="9"/>
  <c r="D553" i="9"/>
  <c r="M553" i="9"/>
  <c r="C553" i="9"/>
  <c r="L553" i="9"/>
  <c r="K552" i="9"/>
  <c r="I552" i="9"/>
  <c r="J552" i="9"/>
  <c r="H552" i="9"/>
  <c r="G552" i="9"/>
  <c r="F552" i="9"/>
  <c r="O552" i="9"/>
  <c r="E552" i="9"/>
  <c r="N552" i="9"/>
  <c r="D552" i="9"/>
  <c r="M552" i="9"/>
  <c r="C552" i="9"/>
  <c r="L552" i="9"/>
  <c r="K551" i="9"/>
  <c r="I551" i="9"/>
  <c r="J551" i="9"/>
  <c r="H551" i="9"/>
  <c r="G551" i="9"/>
  <c r="F551" i="9"/>
  <c r="O551" i="9"/>
  <c r="E551" i="9"/>
  <c r="N551" i="9"/>
  <c r="D551" i="9"/>
  <c r="M551" i="9"/>
  <c r="C551" i="9"/>
  <c r="L551" i="9"/>
  <c r="K550" i="9"/>
  <c r="I550" i="9"/>
  <c r="H550" i="9"/>
  <c r="G550" i="9"/>
  <c r="F550" i="9"/>
  <c r="O550" i="9"/>
  <c r="E550" i="9"/>
  <c r="N550" i="9"/>
  <c r="D550" i="9"/>
  <c r="M550" i="9"/>
  <c r="C550" i="9"/>
  <c r="L550" i="9"/>
  <c r="K549" i="9"/>
  <c r="I549" i="9"/>
  <c r="P549" i="9"/>
  <c r="H549" i="9"/>
  <c r="G549" i="9"/>
  <c r="F549" i="9"/>
  <c r="O549" i="9"/>
  <c r="E549" i="9"/>
  <c r="N549" i="9"/>
  <c r="D549" i="9"/>
  <c r="M549" i="9"/>
  <c r="C549" i="9"/>
  <c r="L549" i="9"/>
  <c r="K548" i="9"/>
  <c r="I548" i="9"/>
  <c r="J548" i="9"/>
  <c r="H548" i="9"/>
  <c r="G548" i="9"/>
  <c r="F548" i="9"/>
  <c r="O548" i="9"/>
  <c r="E548" i="9"/>
  <c r="N548" i="9"/>
  <c r="D548" i="9"/>
  <c r="M548" i="9"/>
  <c r="C548" i="9"/>
  <c r="L548" i="9"/>
  <c r="K547" i="9"/>
  <c r="I547" i="9"/>
  <c r="J547" i="9"/>
  <c r="H547" i="9"/>
  <c r="G547" i="9"/>
  <c r="F547" i="9"/>
  <c r="O547" i="9"/>
  <c r="E547" i="9"/>
  <c r="N547" i="9"/>
  <c r="D547" i="9"/>
  <c r="M547" i="9"/>
  <c r="C547" i="9"/>
  <c r="L547" i="9"/>
  <c r="K546" i="9"/>
  <c r="I546" i="9"/>
  <c r="J546" i="9"/>
  <c r="H546" i="9"/>
  <c r="G546" i="9"/>
  <c r="F546" i="9"/>
  <c r="O546" i="9"/>
  <c r="E546" i="9"/>
  <c r="N546" i="9"/>
  <c r="D546" i="9"/>
  <c r="M546" i="9"/>
  <c r="C546" i="9"/>
  <c r="L546" i="9"/>
  <c r="K545" i="9"/>
  <c r="I545" i="9"/>
  <c r="P545" i="9"/>
  <c r="H545" i="9"/>
  <c r="G545" i="9"/>
  <c r="F545" i="9"/>
  <c r="O545" i="9"/>
  <c r="E545" i="9"/>
  <c r="N545" i="9"/>
  <c r="D545" i="9"/>
  <c r="M545" i="9"/>
  <c r="K544" i="9"/>
  <c r="I544" i="9"/>
  <c r="P544" i="9"/>
  <c r="H544" i="9"/>
  <c r="G544" i="9"/>
  <c r="F544" i="9"/>
  <c r="O544" i="9"/>
  <c r="E544" i="9"/>
  <c r="N544" i="9"/>
  <c r="D544" i="9"/>
  <c r="M544" i="9"/>
  <c r="K543" i="9"/>
  <c r="I543" i="9"/>
  <c r="P543" i="9"/>
  <c r="H543" i="9"/>
  <c r="G543" i="9"/>
  <c r="F543" i="9"/>
  <c r="O543" i="9"/>
  <c r="E543" i="9"/>
  <c r="N543" i="9"/>
  <c r="D543" i="9"/>
  <c r="M543" i="9"/>
  <c r="C543" i="9"/>
  <c r="L543" i="9"/>
  <c r="K542" i="9"/>
  <c r="I542" i="9"/>
  <c r="J542" i="9"/>
  <c r="H542" i="9"/>
  <c r="G542" i="9"/>
  <c r="F542" i="9"/>
  <c r="O542" i="9"/>
  <c r="E542" i="9"/>
  <c r="N542" i="9"/>
  <c r="D542" i="9"/>
  <c r="M542" i="9"/>
  <c r="C542" i="9"/>
  <c r="L542" i="9"/>
  <c r="K541" i="9"/>
  <c r="I541" i="9"/>
  <c r="P541" i="9"/>
  <c r="H541" i="9"/>
  <c r="F541" i="9"/>
  <c r="O541" i="9"/>
  <c r="E541" i="9"/>
  <c r="N541" i="9"/>
  <c r="D541" i="9"/>
  <c r="M541" i="9"/>
  <c r="C541" i="9"/>
  <c r="L541" i="9"/>
  <c r="K540" i="9"/>
  <c r="I540" i="9"/>
  <c r="J540" i="9"/>
  <c r="H540" i="9"/>
  <c r="G540" i="9"/>
  <c r="F540" i="9"/>
  <c r="O540" i="9"/>
  <c r="E540" i="9"/>
  <c r="N540" i="9"/>
  <c r="D540" i="9"/>
  <c r="M540" i="9"/>
  <c r="C540" i="9"/>
  <c r="L540" i="9"/>
  <c r="K539" i="9"/>
  <c r="I539" i="9"/>
  <c r="P539" i="9"/>
  <c r="H539" i="9"/>
  <c r="G539" i="9"/>
  <c r="F539" i="9"/>
  <c r="O539" i="9"/>
  <c r="E539" i="9"/>
  <c r="N539" i="9"/>
  <c r="D539" i="9"/>
  <c r="M539" i="9"/>
  <c r="C539" i="9"/>
  <c r="L539" i="9"/>
  <c r="K538" i="9"/>
  <c r="I538" i="9"/>
  <c r="P538" i="9"/>
  <c r="H538" i="9"/>
  <c r="G538" i="9"/>
  <c r="F538" i="9"/>
  <c r="O538" i="9"/>
  <c r="E538" i="9"/>
  <c r="N538" i="9"/>
  <c r="D538" i="9"/>
  <c r="M538" i="9"/>
  <c r="C538" i="9"/>
  <c r="L538" i="9"/>
  <c r="K537" i="9"/>
  <c r="I537" i="9"/>
  <c r="P537" i="9"/>
  <c r="H537" i="9"/>
  <c r="F537" i="9"/>
  <c r="O537" i="9"/>
  <c r="E537" i="9"/>
  <c r="N537" i="9"/>
  <c r="D537" i="9"/>
  <c r="M537" i="9"/>
  <c r="C537" i="9"/>
  <c r="L537" i="9"/>
  <c r="K536" i="9"/>
  <c r="I536" i="9"/>
  <c r="J536" i="9"/>
  <c r="H536" i="9"/>
  <c r="G536" i="9"/>
  <c r="F536" i="9"/>
  <c r="O536" i="9"/>
  <c r="E536" i="9"/>
  <c r="N536" i="9"/>
  <c r="D536" i="9"/>
  <c r="M536" i="9"/>
  <c r="C536" i="9"/>
  <c r="L536" i="9"/>
  <c r="K535" i="9"/>
  <c r="I535" i="9"/>
  <c r="J535" i="9"/>
  <c r="H535" i="9"/>
  <c r="G535" i="9"/>
  <c r="F535" i="9"/>
  <c r="O535" i="9"/>
  <c r="E535" i="9"/>
  <c r="N535" i="9"/>
  <c r="D535" i="9"/>
  <c r="M535" i="9"/>
  <c r="C535" i="9"/>
  <c r="L535" i="9"/>
  <c r="K534" i="9"/>
  <c r="I534" i="9"/>
  <c r="P534" i="9"/>
  <c r="H534" i="9"/>
  <c r="G534" i="9"/>
  <c r="F534" i="9"/>
  <c r="O534" i="9"/>
  <c r="E534" i="9"/>
  <c r="N534" i="9"/>
  <c r="D534" i="9"/>
  <c r="M534" i="9"/>
  <c r="C534" i="9"/>
  <c r="L534" i="9"/>
  <c r="K533" i="9"/>
  <c r="I533" i="9"/>
  <c r="P533" i="9"/>
  <c r="H533" i="9"/>
  <c r="G533" i="9"/>
  <c r="F533" i="9"/>
  <c r="O533" i="9"/>
  <c r="E533" i="9"/>
  <c r="N533" i="9"/>
  <c r="D533" i="9"/>
  <c r="M533" i="9"/>
  <c r="C533" i="9"/>
  <c r="L533" i="9"/>
  <c r="K532" i="9"/>
  <c r="I532" i="9"/>
  <c r="J532" i="9"/>
  <c r="H532" i="9"/>
  <c r="G532" i="9"/>
  <c r="F532" i="9"/>
  <c r="O532" i="9"/>
  <c r="E532" i="9"/>
  <c r="N532" i="9"/>
  <c r="D532" i="9"/>
  <c r="M532" i="9"/>
  <c r="C532" i="9"/>
  <c r="L532" i="9"/>
  <c r="K531" i="9"/>
  <c r="H531" i="9"/>
  <c r="G531" i="9"/>
  <c r="F531" i="9"/>
  <c r="O531" i="9"/>
  <c r="E531" i="9"/>
  <c r="N531" i="9"/>
  <c r="D531" i="9"/>
  <c r="M531" i="9"/>
  <c r="C531" i="9"/>
  <c r="L531" i="9"/>
  <c r="K530" i="9"/>
  <c r="H530" i="9"/>
  <c r="G530" i="9"/>
  <c r="F530" i="9"/>
  <c r="O530" i="9"/>
  <c r="E530" i="9"/>
  <c r="N530" i="9"/>
  <c r="D530" i="9"/>
  <c r="M530" i="9"/>
  <c r="C530" i="9"/>
  <c r="L530" i="9"/>
  <c r="K529" i="9"/>
  <c r="H529" i="9"/>
  <c r="G529" i="9"/>
  <c r="F529" i="9"/>
  <c r="O529" i="9"/>
  <c r="E529" i="9"/>
  <c r="N529" i="9"/>
  <c r="D529" i="9"/>
  <c r="M529" i="9"/>
  <c r="C529" i="9"/>
  <c r="L529" i="9"/>
  <c r="K528" i="9"/>
  <c r="H528" i="9"/>
  <c r="G528" i="9"/>
  <c r="F528" i="9"/>
  <c r="O528" i="9"/>
  <c r="E528" i="9"/>
  <c r="N528" i="9"/>
  <c r="D528" i="9"/>
  <c r="M528" i="9"/>
  <c r="C528" i="9"/>
  <c r="L528" i="9"/>
  <c r="K527" i="9"/>
  <c r="H527" i="9"/>
  <c r="G527" i="9"/>
  <c r="F527" i="9"/>
  <c r="O527" i="9"/>
  <c r="E527" i="9"/>
  <c r="N527" i="9"/>
  <c r="D527" i="9"/>
  <c r="M527" i="9"/>
  <c r="C527" i="9"/>
  <c r="L527" i="9"/>
  <c r="K526" i="9"/>
  <c r="H526" i="9"/>
  <c r="G526" i="9"/>
  <c r="F526" i="9"/>
  <c r="O526" i="9"/>
  <c r="E526" i="9"/>
  <c r="N526" i="9"/>
  <c r="D526" i="9"/>
  <c r="M526" i="9"/>
  <c r="C526" i="9"/>
  <c r="L526" i="9"/>
  <c r="K525" i="9"/>
  <c r="H525" i="9"/>
  <c r="G525" i="9"/>
  <c r="F525" i="9"/>
  <c r="O525" i="9"/>
  <c r="E525" i="9"/>
  <c r="N525" i="9"/>
  <c r="D525" i="9"/>
  <c r="M525" i="9"/>
  <c r="C525" i="9"/>
  <c r="L525" i="9"/>
  <c r="K524" i="9"/>
  <c r="H524" i="9"/>
  <c r="G524" i="9"/>
  <c r="F524" i="9"/>
  <c r="O524" i="9"/>
  <c r="E524" i="9"/>
  <c r="N524" i="9"/>
  <c r="D524" i="9"/>
  <c r="M524" i="9"/>
  <c r="C524" i="9"/>
  <c r="L524" i="9"/>
  <c r="K523" i="9"/>
  <c r="H523" i="9"/>
  <c r="G523" i="9"/>
  <c r="F523" i="9"/>
  <c r="O523" i="9"/>
  <c r="E523" i="9"/>
  <c r="N523" i="9"/>
  <c r="D523" i="9"/>
  <c r="M523" i="9"/>
  <c r="C523" i="9"/>
  <c r="L523" i="9"/>
  <c r="K522" i="9"/>
  <c r="H522" i="9"/>
  <c r="G522" i="9"/>
  <c r="F522" i="9"/>
  <c r="O522" i="9"/>
  <c r="E522" i="9"/>
  <c r="N522" i="9"/>
  <c r="D522" i="9"/>
  <c r="M522" i="9"/>
  <c r="C522" i="9"/>
  <c r="L522" i="9"/>
  <c r="K521" i="9"/>
  <c r="H521" i="9"/>
  <c r="G521" i="9"/>
  <c r="F521" i="9"/>
  <c r="O521" i="9"/>
  <c r="E521" i="9"/>
  <c r="N521" i="9"/>
  <c r="D521" i="9"/>
  <c r="M521" i="9"/>
  <c r="C521" i="9"/>
  <c r="L521" i="9"/>
  <c r="K520" i="9"/>
  <c r="H520" i="9"/>
  <c r="G520" i="9"/>
  <c r="F520" i="9"/>
  <c r="O520" i="9"/>
  <c r="E520" i="9"/>
  <c r="N520" i="9"/>
  <c r="D520" i="9"/>
  <c r="M520" i="9"/>
  <c r="C520" i="9"/>
  <c r="L520" i="9"/>
  <c r="K519" i="9"/>
  <c r="H519" i="9"/>
  <c r="G519" i="9"/>
  <c r="F519" i="9"/>
  <c r="O519" i="9"/>
  <c r="E519" i="9"/>
  <c r="N519" i="9"/>
  <c r="D519" i="9"/>
  <c r="M519" i="9"/>
  <c r="C519" i="9"/>
  <c r="L519" i="9"/>
  <c r="K518" i="9"/>
  <c r="H518" i="9"/>
  <c r="G518" i="9"/>
  <c r="F518" i="9"/>
  <c r="O518" i="9"/>
  <c r="E518" i="9"/>
  <c r="N518" i="9"/>
  <c r="D518" i="9"/>
  <c r="M518" i="9"/>
  <c r="C518" i="9"/>
  <c r="L518" i="9"/>
  <c r="K517" i="9"/>
  <c r="H517" i="9"/>
  <c r="G517" i="9"/>
  <c r="F517" i="9"/>
  <c r="O517" i="9"/>
  <c r="E517" i="9"/>
  <c r="N517" i="9"/>
  <c r="D517" i="9"/>
  <c r="M517" i="9"/>
  <c r="C517" i="9"/>
  <c r="L517" i="9"/>
  <c r="K516" i="9"/>
  <c r="H516" i="9"/>
  <c r="G516" i="9"/>
  <c r="F516" i="9"/>
  <c r="O516" i="9"/>
  <c r="E516" i="9"/>
  <c r="N516" i="9"/>
  <c r="D516" i="9"/>
  <c r="M516" i="9"/>
  <c r="C516" i="9"/>
  <c r="L516" i="9"/>
  <c r="K515" i="9"/>
  <c r="H515" i="9"/>
  <c r="G515" i="9"/>
  <c r="F515" i="9"/>
  <c r="O515" i="9"/>
  <c r="E515" i="9"/>
  <c r="N515" i="9"/>
  <c r="D515" i="9"/>
  <c r="M515" i="9"/>
  <c r="C515" i="9"/>
  <c r="L515" i="9"/>
  <c r="K514" i="9"/>
  <c r="H514" i="9"/>
  <c r="G514" i="9"/>
  <c r="F514" i="9"/>
  <c r="O514" i="9"/>
  <c r="E514" i="9"/>
  <c r="N514" i="9"/>
  <c r="D514" i="9"/>
  <c r="M514" i="9"/>
  <c r="C514" i="9"/>
  <c r="L514" i="9"/>
  <c r="K513" i="9"/>
  <c r="H513" i="9"/>
  <c r="G513" i="9"/>
  <c r="F513" i="9"/>
  <c r="O513" i="9"/>
  <c r="E513" i="9"/>
  <c r="N513" i="9"/>
  <c r="D513" i="9"/>
  <c r="M513" i="9"/>
  <c r="C513" i="9"/>
  <c r="L513" i="9"/>
  <c r="K512" i="9"/>
  <c r="H512" i="9"/>
  <c r="G512" i="9"/>
  <c r="F512" i="9"/>
  <c r="O512" i="9"/>
  <c r="E512" i="9"/>
  <c r="N512" i="9"/>
  <c r="D512" i="9"/>
  <c r="M512" i="9"/>
  <c r="C512" i="9"/>
  <c r="L512" i="9"/>
  <c r="K511" i="9"/>
  <c r="H511" i="9"/>
  <c r="G511" i="9"/>
  <c r="F511" i="9"/>
  <c r="O511" i="9"/>
  <c r="E511" i="9"/>
  <c r="N511" i="9"/>
  <c r="D511" i="9"/>
  <c r="M511" i="9"/>
  <c r="C511" i="9"/>
  <c r="L511" i="9"/>
  <c r="K510" i="9"/>
  <c r="H510" i="9"/>
  <c r="G510" i="9"/>
  <c r="F510" i="9"/>
  <c r="O510" i="9"/>
  <c r="E510" i="9"/>
  <c r="N510" i="9"/>
  <c r="D510" i="9"/>
  <c r="M510" i="9"/>
  <c r="C510" i="9"/>
  <c r="L510" i="9"/>
  <c r="K509" i="9"/>
  <c r="H509" i="9"/>
  <c r="G509" i="9"/>
  <c r="F509" i="9"/>
  <c r="O509" i="9"/>
  <c r="E509" i="9"/>
  <c r="N509" i="9"/>
  <c r="D509" i="9"/>
  <c r="M509" i="9"/>
  <c r="C509" i="9"/>
  <c r="L509" i="9"/>
  <c r="K508" i="9"/>
  <c r="H508" i="9"/>
  <c r="G508" i="9"/>
  <c r="F508" i="9"/>
  <c r="O508" i="9"/>
  <c r="E508" i="9"/>
  <c r="N508" i="9"/>
  <c r="D508" i="9"/>
  <c r="M508" i="9"/>
  <c r="C508" i="9"/>
  <c r="L508" i="9"/>
  <c r="K507" i="9"/>
  <c r="H507" i="9"/>
  <c r="G507" i="9"/>
  <c r="F507" i="9"/>
  <c r="O507" i="9"/>
  <c r="E507" i="9"/>
  <c r="N507" i="9"/>
  <c r="D507" i="9"/>
  <c r="M507" i="9"/>
  <c r="C507" i="9"/>
  <c r="L507" i="9"/>
  <c r="K506" i="9"/>
  <c r="H506" i="9"/>
  <c r="G506" i="9"/>
  <c r="F506" i="9"/>
  <c r="O506" i="9"/>
  <c r="E506" i="9"/>
  <c r="N506" i="9"/>
  <c r="D506" i="9"/>
  <c r="M506" i="9"/>
  <c r="C506" i="9"/>
  <c r="L506" i="9"/>
  <c r="K505" i="9"/>
  <c r="H505" i="9"/>
  <c r="G505" i="9"/>
  <c r="F505" i="9"/>
  <c r="O505" i="9"/>
  <c r="E505" i="9"/>
  <c r="N505" i="9"/>
  <c r="D505" i="9"/>
  <c r="M505" i="9"/>
  <c r="C505" i="9"/>
  <c r="L505" i="9"/>
  <c r="K504" i="9"/>
  <c r="H504" i="9"/>
  <c r="G504" i="9"/>
  <c r="F504" i="9"/>
  <c r="O504" i="9"/>
  <c r="E504" i="9"/>
  <c r="N504" i="9"/>
  <c r="D504" i="9"/>
  <c r="M504" i="9"/>
  <c r="C504" i="9"/>
  <c r="L504" i="9"/>
  <c r="K503" i="9"/>
  <c r="H503" i="9"/>
  <c r="G503" i="9"/>
  <c r="C503" i="9"/>
  <c r="L503" i="9"/>
  <c r="K502" i="9"/>
  <c r="I502" i="9"/>
  <c r="J502" i="9"/>
  <c r="H502" i="9"/>
  <c r="G502" i="9"/>
  <c r="F502" i="9"/>
  <c r="O502" i="9"/>
  <c r="E502" i="9"/>
  <c r="N502" i="9"/>
  <c r="D502" i="9"/>
  <c r="M502" i="9"/>
  <c r="C502" i="9"/>
  <c r="L502" i="9"/>
  <c r="K501" i="9"/>
  <c r="I501" i="9"/>
  <c r="H501" i="9"/>
  <c r="G501" i="9"/>
  <c r="F501" i="9"/>
  <c r="O501" i="9"/>
  <c r="E501" i="9"/>
  <c r="N501" i="9"/>
  <c r="D501" i="9"/>
  <c r="M501" i="9"/>
  <c r="C501" i="9"/>
  <c r="L501" i="9"/>
  <c r="K500" i="9"/>
  <c r="I500" i="9"/>
  <c r="J500" i="9"/>
  <c r="H500" i="9"/>
  <c r="G500" i="9"/>
  <c r="F500" i="9"/>
  <c r="O500" i="9"/>
  <c r="E500" i="9"/>
  <c r="N500" i="9"/>
  <c r="D500" i="9"/>
  <c r="M500" i="9"/>
  <c r="C500" i="9"/>
  <c r="L500" i="9"/>
  <c r="K499" i="9"/>
  <c r="I499" i="9"/>
  <c r="P499" i="9"/>
  <c r="H499" i="9"/>
  <c r="G499" i="9"/>
  <c r="F499" i="9"/>
  <c r="O499" i="9"/>
  <c r="E499" i="9"/>
  <c r="N499" i="9"/>
  <c r="D499" i="9"/>
  <c r="M499" i="9"/>
  <c r="C499" i="9"/>
  <c r="L499" i="9"/>
  <c r="K498" i="9"/>
  <c r="I498" i="9"/>
  <c r="J498" i="9"/>
  <c r="H498" i="9"/>
  <c r="G498" i="9"/>
  <c r="F498" i="9"/>
  <c r="O498" i="9"/>
  <c r="E498" i="9"/>
  <c r="N498" i="9"/>
  <c r="D498" i="9"/>
  <c r="M498" i="9"/>
  <c r="C498" i="9"/>
  <c r="L498" i="9"/>
  <c r="K497" i="9"/>
  <c r="I497" i="9"/>
  <c r="P497" i="9"/>
  <c r="H497" i="9"/>
  <c r="G497" i="9"/>
  <c r="F497" i="9"/>
  <c r="O497" i="9"/>
  <c r="E497" i="9"/>
  <c r="N497" i="9"/>
  <c r="D497" i="9"/>
  <c r="M497" i="9"/>
  <c r="C497" i="9"/>
  <c r="L497" i="9"/>
  <c r="K496" i="9"/>
  <c r="I496" i="9"/>
  <c r="J496" i="9"/>
  <c r="H496" i="9"/>
  <c r="G496" i="9"/>
  <c r="F496" i="9"/>
  <c r="O496" i="9"/>
  <c r="E496" i="9"/>
  <c r="N496" i="9"/>
  <c r="D496" i="9"/>
  <c r="M496" i="9"/>
  <c r="C496" i="9"/>
  <c r="L496" i="9"/>
  <c r="K495" i="9"/>
  <c r="I495" i="9"/>
  <c r="P495" i="9"/>
  <c r="H495" i="9"/>
  <c r="G495" i="9"/>
  <c r="F495" i="9"/>
  <c r="O495" i="9"/>
  <c r="E495" i="9"/>
  <c r="N495" i="9"/>
  <c r="D495" i="9"/>
  <c r="M495" i="9"/>
  <c r="C495" i="9"/>
  <c r="L495" i="9"/>
  <c r="K494" i="9"/>
  <c r="I494" i="9"/>
  <c r="J494" i="9"/>
  <c r="H494" i="9"/>
  <c r="G494" i="9"/>
  <c r="F494" i="9"/>
  <c r="O494" i="9"/>
  <c r="E494" i="9"/>
  <c r="N494" i="9"/>
  <c r="D494" i="9"/>
  <c r="M494" i="9"/>
  <c r="C494" i="9"/>
  <c r="L494" i="9"/>
  <c r="K493" i="9"/>
  <c r="I493" i="9"/>
  <c r="P493" i="9"/>
  <c r="H493" i="9"/>
  <c r="G493" i="9"/>
  <c r="F493" i="9"/>
  <c r="O493" i="9"/>
  <c r="E493" i="9"/>
  <c r="N493" i="9"/>
  <c r="D493" i="9"/>
  <c r="M493" i="9"/>
  <c r="C493" i="9"/>
  <c r="L493" i="9"/>
  <c r="K492" i="9"/>
  <c r="I492" i="9"/>
  <c r="J492" i="9"/>
  <c r="H492" i="9"/>
  <c r="G492" i="9"/>
  <c r="F492" i="9"/>
  <c r="O492" i="9"/>
  <c r="E492" i="9"/>
  <c r="N492" i="9"/>
  <c r="D492" i="9"/>
  <c r="M492" i="9"/>
  <c r="C492" i="9"/>
  <c r="L492" i="9"/>
  <c r="K491" i="9"/>
  <c r="I491" i="9"/>
  <c r="J491" i="9"/>
  <c r="H491" i="9"/>
  <c r="G491" i="9"/>
  <c r="F491" i="9"/>
  <c r="O491" i="9"/>
  <c r="E491" i="9"/>
  <c r="N491" i="9"/>
  <c r="D491" i="9"/>
  <c r="M491" i="9"/>
  <c r="C491" i="9"/>
  <c r="L491" i="9"/>
  <c r="K490" i="9"/>
  <c r="I490" i="9"/>
  <c r="J490" i="9"/>
  <c r="H490" i="9"/>
  <c r="G490" i="9"/>
  <c r="F490" i="9"/>
  <c r="O490" i="9"/>
  <c r="E490" i="9"/>
  <c r="N490" i="9"/>
  <c r="D490" i="9"/>
  <c r="M490" i="9"/>
  <c r="C490" i="9"/>
  <c r="L490" i="9"/>
  <c r="K489" i="9"/>
  <c r="I489" i="9"/>
  <c r="J489" i="9"/>
  <c r="H489" i="9"/>
  <c r="G489" i="9"/>
  <c r="F489" i="9"/>
  <c r="O489" i="9"/>
  <c r="E489" i="9"/>
  <c r="N489" i="9"/>
  <c r="D489" i="9"/>
  <c r="M489" i="9"/>
  <c r="C489" i="9"/>
  <c r="L489" i="9"/>
  <c r="K488" i="9"/>
  <c r="I488" i="9"/>
  <c r="J488" i="9"/>
  <c r="H488" i="9"/>
  <c r="G488" i="9"/>
  <c r="F488" i="9"/>
  <c r="O488" i="9"/>
  <c r="E488" i="9"/>
  <c r="CS488" i="10"/>
  <c r="D488" i="9"/>
  <c r="CR488" i="10"/>
  <c r="C488" i="9"/>
  <c r="L488" i="9"/>
  <c r="K487" i="9"/>
  <c r="I487" i="9"/>
  <c r="J487" i="9"/>
  <c r="H487" i="9"/>
  <c r="G487" i="9"/>
  <c r="F487" i="9"/>
  <c r="O487" i="9"/>
  <c r="E487" i="9"/>
  <c r="D487" i="9"/>
  <c r="CR487" i="10"/>
  <c r="C487" i="9"/>
  <c r="L487" i="9"/>
  <c r="K486" i="9"/>
  <c r="I486" i="9"/>
  <c r="P486" i="9"/>
  <c r="H486" i="9"/>
  <c r="G486" i="9"/>
  <c r="F486" i="9"/>
  <c r="CT486" i="10"/>
  <c r="E486" i="9"/>
  <c r="N486" i="9"/>
  <c r="D486" i="9"/>
  <c r="M486" i="9"/>
  <c r="C486" i="9"/>
  <c r="L486" i="9"/>
  <c r="K485" i="9"/>
  <c r="I485" i="9"/>
  <c r="J485" i="9"/>
  <c r="H485" i="9"/>
  <c r="G485" i="9"/>
  <c r="E485" i="9"/>
  <c r="N485" i="9"/>
  <c r="D485" i="9"/>
  <c r="CR485" i="10"/>
  <c r="C485" i="9"/>
  <c r="L485" i="9"/>
  <c r="K484" i="9"/>
  <c r="I484" i="9"/>
  <c r="J484" i="9"/>
  <c r="H484" i="9"/>
  <c r="G484" i="9"/>
  <c r="F484" i="9"/>
  <c r="CT484" i="10"/>
  <c r="E484" i="9"/>
  <c r="N484" i="9"/>
  <c r="D484" i="9"/>
  <c r="CR484" i="10"/>
  <c r="C484" i="9"/>
  <c r="L484" i="9"/>
  <c r="K483" i="9"/>
  <c r="I483" i="9"/>
  <c r="P483" i="9"/>
  <c r="H483" i="9"/>
  <c r="G483" i="9"/>
  <c r="F483" i="9"/>
  <c r="CT483" i="10"/>
  <c r="E483" i="9"/>
  <c r="N483" i="9"/>
  <c r="D483" i="9"/>
  <c r="C483" i="9"/>
  <c r="L483" i="9"/>
  <c r="K482" i="9"/>
  <c r="I482" i="9"/>
  <c r="J482" i="9"/>
  <c r="H482" i="9"/>
  <c r="G482" i="9"/>
  <c r="F482" i="9"/>
  <c r="CT482" i="10"/>
  <c r="E482" i="9"/>
  <c r="CS482" i="10"/>
  <c r="D482" i="9"/>
  <c r="M482" i="9"/>
  <c r="C482" i="9"/>
  <c r="L482" i="9"/>
  <c r="K481" i="9"/>
  <c r="I481" i="9"/>
  <c r="P481" i="9"/>
  <c r="H481" i="9"/>
  <c r="G481" i="9"/>
  <c r="F481" i="9"/>
  <c r="O481" i="9"/>
  <c r="E481" i="9"/>
  <c r="N481" i="9"/>
  <c r="D481" i="9"/>
  <c r="CR481" i="10"/>
  <c r="C481" i="9"/>
  <c r="L481" i="9"/>
  <c r="K480" i="9"/>
  <c r="I480" i="9"/>
  <c r="J480" i="9"/>
  <c r="H480" i="9"/>
  <c r="G480" i="9"/>
  <c r="F480" i="9"/>
  <c r="CT480" i="10"/>
  <c r="E480" i="9"/>
  <c r="N480" i="9"/>
  <c r="D480" i="9"/>
  <c r="M480" i="9"/>
  <c r="C480" i="9"/>
  <c r="L480" i="9"/>
  <c r="K479" i="9"/>
  <c r="I479" i="9"/>
  <c r="P479" i="9"/>
  <c r="H479" i="9"/>
  <c r="G479" i="9"/>
  <c r="F479" i="9"/>
  <c r="CT479" i="10"/>
  <c r="E479" i="9"/>
  <c r="CS479" i="10"/>
  <c r="D479" i="9"/>
  <c r="M479" i="9"/>
  <c r="C479" i="9"/>
  <c r="L479" i="9"/>
  <c r="K478" i="9"/>
  <c r="I478" i="9"/>
  <c r="J478" i="9"/>
  <c r="H478" i="9"/>
  <c r="G478" i="9"/>
  <c r="F478" i="9"/>
  <c r="CT478" i="10"/>
  <c r="E478" i="9"/>
  <c r="N478" i="9"/>
  <c r="D478" i="9"/>
  <c r="CR478" i="10"/>
  <c r="C478" i="9"/>
  <c r="L478" i="9"/>
  <c r="K477" i="9"/>
  <c r="I477" i="9"/>
  <c r="J477" i="9"/>
  <c r="H477" i="9"/>
  <c r="G477" i="9"/>
  <c r="F477" i="9"/>
  <c r="O477" i="9"/>
  <c r="E477" i="9"/>
  <c r="N477" i="9"/>
  <c r="D477" i="9"/>
  <c r="M477" i="9"/>
  <c r="C477" i="9"/>
  <c r="L477" i="9"/>
  <c r="K476" i="9"/>
  <c r="I476" i="9"/>
  <c r="P476" i="9"/>
  <c r="H476" i="9"/>
  <c r="G476" i="9"/>
  <c r="F476" i="9"/>
  <c r="CT476" i="10"/>
  <c r="E476" i="9"/>
  <c r="N476" i="9"/>
  <c r="D476" i="9"/>
  <c r="CR476" i="10"/>
  <c r="C476" i="9"/>
  <c r="L476" i="9"/>
  <c r="K475" i="9"/>
  <c r="I475" i="9"/>
  <c r="J475" i="9"/>
  <c r="H475" i="9"/>
  <c r="G475" i="9"/>
  <c r="F475" i="9"/>
  <c r="CT475" i="10"/>
  <c r="E475" i="9"/>
  <c r="N475" i="9"/>
  <c r="D475" i="9"/>
  <c r="CR475" i="10"/>
  <c r="C475" i="9"/>
  <c r="L475" i="9"/>
  <c r="K474" i="9"/>
  <c r="I474" i="9"/>
  <c r="J474" i="9"/>
  <c r="H474" i="9"/>
  <c r="G474" i="9"/>
  <c r="F474" i="9"/>
  <c r="CT474" i="10"/>
  <c r="E474" i="9"/>
  <c r="N474" i="9"/>
  <c r="D474" i="9"/>
  <c r="M474" i="9"/>
  <c r="C474" i="9"/>
  <c r="L474" i="9"/>
  <c r="K473" i="9"/>
  <c r="I473" i="9"/>
  <c r="J473" i="9"/>
  <c r="H473" i="9"/>
  <c r="G473" i="9"/>
  <c r="F473" i="9"/>
  <c r="O473" i="9"/>
  <c r="E473" i="9"/>
  <c r="CS473" i="10"/>
  <c r="D473" i="9"/>
  <c r="CR473" i="10"/>
  <c r="C473" i="9"/>
  <c r="L473" i="9"/>
  <c r="K472" i="9"/>
  <c r="I472" i="9"/>
  <c r="J472" i="9"/>
  <c r="H472" i="9"/>
  <c r="G472" i="9"/>
  <c r="F472" i="9"/>
  <c r="CT472" i="10"/>
  <c r="E472" i="9"/>
  <c r="N472" i="9"/>
  <c r="D472" i="9"/>
  <c r="M472" i="9"/>
  <c r="C472" i="9"/>
  <c r="L472" i="9"/>
  <c r="K471" i="9"/>
  <c r="H471" i="9"/>
  <c r="G471" i="9"/>
  <c r="C471" i="9"/>
  <c r="L471" i="9"/>
  <c r="K470" i="9"/>
  <c r="H470" i="9"/>
  <c r="G470" i="9"/>
  <c r="C470" i="9"/>
  <c r="L470" i="9"/>
  <c r="K469" i="9"/>
  <c r="I469" i="9"/>
  <c r="J469" i="9"/>
  <c r="H469" i="9"/>
  <c r="G469" i="9"/>
  <c r="F469" i="9"/>
  <c r="CT469" i="10"/>
  <c r="E469" i="9"/>
  <c r="CS469" i="10"/>
  <c r="D469" i="9"/>
  <c r="CR469" i="10"/>
  <c r="C469" i="9"/>
  <c r="L469" i="9"/>
  <c r="K468" i="9"/>
  <c r="I468" i="9"/>
  <c r="P468" i="9"/>
  <c r="H468" i="9"/>
  <c r="G468" i="9"/>
  <c r="F468" i="9"/>
  <c r="O468" i="9"/>
  <c r="E468" i="9"/>
  <c r="N468" i="9"/>
  <c r="D468" i="9"/>
  <c r="M468" i="9"/>
  <c r="C468" i="9"/>
  <c r="L468" i="9"/>
  <c r="K467" i="9"/>
  <c r="I467" i="9"/>
  <c r="J467" i="9"/>
  <c r="H467" i="9"/>
  <c r="G467" i="9"/>
  <c r="F467" i="9"/>
  <c r="CT467" i="10"/>
  <c r="E467" i="9"/>
  <c r="N467" i="9"/>
  <c r="D467" i="9"/>
  <c r="CR467" i="10"/>
  <c r="C467" i="9"/>
  <c r="L467" i="9"/>
  <c r="K466" i="9"/>
  <c r="I466" i="9"/>
  <c r="P466" i="9"/>
  <c r="H466" i="9"/>
  <c r="G466" i="9"/>
  <c r="F466" i="9"/>
  <c r="CT466" i="10"/>
  <c r="E466" i="9"/>
  <c r="N466" i="9"/>
  <c r="D466" i="9"/>
  <c r="CR466" i="10"/>
  <c r="C466" i="9"/>
  <c r="L466" i="9"/>
  <c r="K465" i="9"/>
  <c r="I465" i="9"/>
  <c r="P465" i="9"/>
  <c r="H465" i="9"/>
  <c r="G465" i="9"/>
  <c r="F465" i="9"/>
  <c r="O465" i="9"/>
  <c r="E465" i="9"/>
  <c r="N465" i="9"/>
  <c r="D465" i="9"/>
  <c r="CR465" i="10"/>
  <c r="C465" i="9"/>
  <c r="L465" i="9"/>
  <c r="K464" i="9"/>
  <c r="H464" i="9"/>
  <c r="G464" i="9"/>
  <c r="F464" i="9"/>
  <c r="CT464" i="10"/>
  <c r="E464" i="9"/>
  <c r="CS464" i="10"/>
  <c r="D464" i="9"/>
  <c r="CR464" i="10"/>
  <c r="C464" i="9"/>
  <c r="L464" i="9"/>
  <c r="K463" i="9"/>
  <c r="I463" i="9"/>
  <c r="P463" i="9"/>
  <c r="H463" i="9"/>
  <c r="G463" i="9"/>
  <c r="F463" i="9"/>
  <c r="O463" i="9"/>
  <c r="E463" i="9"/>
  <c r="CS463" i="10"/>
  <c r="D463" i="9"/>
  <c r="M463" i="9"/>
  <c r="C463" i="9"/>
  <c r="L463" i="9"/>
  <c r="K462" i="9"/>
  <c r="I462" i="9"/>
  <c r="J462" i="9"/>
  <c r="H462" i="9"/>
  <c r="G462" i="9"/>
  <c r="F462" i="9"/>
  <c r="CT462" i="10"/>
  <c r="E462" i="9"/>
  <c r="N462" i="9"/>
  <c r="D462" i="9"/>
  <c r="CR462" i="10"/>
  <c r="C462" i="9"/>
  <c r="L462" i="9"/>
  <c r="K461" i="9"/>
  <c r="H461" i="9"/>
  <c r="G461" i="9"/>
  <c r="F461" i="9"/>
  <c r="O461" i="9"/>
  <c r="E461" i="9"/>
  <c r="CS461" i="10"/>
  <c r="D461" i="9"/>
  <c r="CR461" i="10"/>
  <c r="C461" i="9"/>
  <c r="L461" i="9"/>
  <c r="K460" i="9"/>
  <c r="I460" i="9"/>
  <c r="P460" i="9"/>
  <c r="H460" i="9"/>
  <c r="G460" i="9"/>
  <c r="F460" i="9"/>
  <c r="CT460" i="10"/>
  <c r="E460" i="9"/>
  <c r="N460" i="9"/>
  <c r="D460" i="9"/>
  <c r="M460" i="9"/>
  <c r="C460" i="9"/>
  <c r="L460" i="9"/>
  <c r="K459" i="9"/>
  <c r="I459" i="9"/>
  <c r="P459" i="9"/>
  <c r="H459" i="9"/>
  <c r="G459" i="9"/>
  <c r="F459" i="9"/>
  <c r="CT459" i="10"/>
  <c r="E459" i="9"/>
  <c r="N459" i="9"/>
  <c r="D459" i="9"/>
  <c r="M459" i="9"/>
  <c r="C459" i="9"/>
  <c r="L459" i="9"/>
  <c r="K458" i="9"/>
  <c r="I458" i="9"/>
  <c r="P458" i="9"/>
  <c r="H458" i="9"/>
  <c r="G458" i="9"/>
  <c r="F458" i="9"/>
  <c r="O458" i="9"/>
  <c r="E458" i="9"/>
  <c r="CS458" i="10"/>
  <c r="D458" i="9"/>
  <c r="M458" i="9"/>
  <c r="C458" i="9"/>
  <c r="L458" i="9"/>
  <c r="K457" i="9"/>
  <c r="I457" i="9"/>
  <c r="P457" i="9"/>
  <c r="H457" i="9"/>
  <c r="G457" i="9"/>
  <c r="F457" i="9"/>
  <c r="CT457" i="10"/>
  <c r="E457" i="9"/>
  <c r="N457" i="9"/>
  <c r="D457" i="9"/>
  <c r="CR457" i="10"/>
  <c r="C457" i="9"/>
  <c r="L457" i="9"/>
  <c r="K456" i="9"/>
  <c r="H456" i="9"/>
  <c r="G456" i="9"/>
  <c r="F456" i="9"/>
  <c r="CT456" i="10"/>
  <c r="E456" i="9"/>
  <c r="CS456" i="10"/>
  <c r="D456" i="9"/>
  <c r="M456" i="9"/>
  <c r="C456" i="9"/>
  <c r="L456" i="9"/>
  <c r="K455" i="9"/>
  <c r="H455" i="9"/>
  <c r="G455" i="9"/>
  <c r="F455" i="9"/>
  <c r="O455" i="9"/>
  <c r="E455" i="9"/>
  <c r="CS455" i="10"/>
  <c r="D455" i="9"/>
  <c r="CR455" i="10"/>
  <c r="C455" i="9"/>
  <c r="L455" i="9"/>
  <c r="K454" i="9"/>
  <c r="I454" i="9"/>
  <c r="J454" i="9"/>
  <c r="H454" i="9"/>
  <c r="G454" i="9"/>
  <c r="F454" i="9"/>
  <c r="CT454" i="10"/>
  <c r="E454" i="9"/>
  <c r="CS454" i="10"/>
  <c r="D454" i="9"/>
  <c r="M454" i="9"/>
  <c r="C454" i="9"/>
  <c r="L454" i="9"/>
  <c r="K453" i="9"/>
  <c r="I453" i="9"/>
  <c r="P453" i="9"/>
  <c r="H453" i="9"/>
  <c r="G453" i="9"/>
  <c r="F453" i="9"/>
  <c r="CT453" i="10"/>
  <c r="E453" i="9"/>
  <c r="CS453" i="10"/>
  <c r="D453" i="9"/>
  <c r="CR453" i="10"/>
  <c r="C453" i="9"/>
  <c r="L453" i="9"/>
  <c r="K452" i="9"/>
  <c r="I452" i="9"/>
  <c r="P452" i="9"/>
  <c r="H452" i="9"/>
  <c r="G452" i="9"/>
  <c r="F452" i="9"/>
  <c r="CT452" i="10"/>
  <c r="E452" i="9"/>
  <c r="CS452" i="10"/>
  <c r="D452" i="9"/>
  <c r="M452" i="9"/>
  <c r="C452" i="9"/>
  <c r="L452" i="9"/>
  <c r="K451" i="9"/>
  <c r="I451" i="9"/>
  <c r="P451" i="9"/>
  <c r="H451" i="9"/>
  <c r="G451" i="9"/>
  <c r="F451" i="9"/>
  <c r="O451" i="9"/>
  <c r="E451" i="9"/>
  <c r="N451" i="9"/>
  <c r="D451" i="9"/>
  <c r="M451" i="9"/>
  <c r="C451" i="9"/>
  <c r="L451" i="9"/>
  <c r="K450" i="9"/>
  <c r="H450" i="9"/>
  <c r="G450" i="9"/>
  <c r="C450" i="9"/>
  <c r="L450" i="9"/>
  <c r="K449" i="9"/>
  <c r="H449" i="9"/>
  <c r="G449" i="9"/>
  <c r="F449" i="9"/>
  <c r="CT449" i="10"/>
  <c r="E449" i="9"/>
  <c r="N449" i="9"/>
  <c r="D449" i="9"/>
  <c r="CR449" i="10"/>
  <c r="C449" i="9"/>
  <c r="L449" i="9"/>
  <c r="K448" i="9"/>
  <c r="H448" i="9"/>
  <c r="G448" i="9"/>
  <c r="C448" i="9"/>
  <c r="L448" i="9"/>
  <c r="K447" i="9"/>
  <c r="I447" i="9"/>
  <c r="P447" i="9"/>
  <c r="H447" i="9"/>
  <c r="G447" i="9"/>
  <c r="F447" i="9"/>
  <c r="O447" i="9"/>
  <c r="E447" i="9"/>
  <c r="N447" i="9"/>
  <c r="D447" i="9"/>
  <c r="CR447" i="10"/>
  <c r="C447" i="9"/>
  <c r="L447" i="9"/>
  <c r="K446" i="9"/>
  <c r="I446" i="9"/>
  <c r="J446" i="9"/>
  <c r="H446" i="9"/>
  <c r="G446" i="9"/>
  <c r="F446" i="9"/>
  <c r="CT446" i="10"/>
  <c r="E446" i="9"/>
  <c r="N446" i="9"/>
  <c r="D446" i="9"/>
  <c r="M446" i="9"/>
  <c r="C446" i="9"/>
  <c r="L446" i="9"/>
  <c r="K445" i="9"/>
  <c r="I445" i="9"/>
  <c r="P445" i="9"/>
  <c r="H445" i="9"/>
  <c r="G445" i="9"/>
  <c r="F445" i="9"/>
  <c r="O445" i="9"/>
  <c r="E445" i="9"/>
  <c r="N445" i="9"/>
  <c r="D445" i="9"/>
  <c r="M445" i="9"/>
  <c r="C445" i="9"/>
  <c r="L445" i="9"/>
  <c r="K444" i="9"/>
  <c r="I444" i="9"/>
  <c r="J444" i="9"/>
  <c r="H444" i="9"/>
  <c r="G444" i="9"/>
  <c r="F444" i="9"/>
  <c r="CT444" i="10"/>
  <c r="E444" i="9"/>
  <c r="N444" i="9"/>
  <c r="D444" i="9"/>
  <c r="CR444" i="10"/>
  <c r="C444" i="9"/>
  <c r="L444" i="9"/>
  <c r="K443" i="9"/>
  <c r="I443" i="9"/>
  <c r="P443" i="9"/>
  <c r="H443" i="9"/>
  <c r="G443" i="9"/>
  <c r="F443" i="9"/>
  <c r="O443" i="9"/>
  <c r="C443" i="9"/>
  <c r="L443" i="9"/>
  <c r="K442" i="9"/>
  <c r="H442" i="9"/>
  <c r="G442" i="9"/>
  <c r="F442" i="9"/>
  <c r="O442" i="9"/>
  <c r="E442" i="9"/>
  <c r="CS442" i="10"/>
  <c r="D442" i="9"/>
  <c r="M442" i="9"/>
  <c r="C442" i="9"/>
  <c r="L442" i="9"/>
  <c r="K441" i="9"/>
  <c r="H441" i="9"/>
  <c r="G441" i="9"/>
  <c r="F441" i="9"/>
  <c r="O441" i="9"/>
  <c r="E441" i="9"/>
  <c r="CS441" i="10"/>
  <c r="D441" i="9"/>
  <c r="CR441" i="10"/>
  <c r="C441" i="9"/>
  <c r="L441" i="9"/>
  <c r="K440" i="9"/>
  <c r="I440" i="9"/>
  <c r="P440" i="9"/>
  <c r="H440" i="9"/>
  <c r="G440" i="9"/>
  <c r="F440" i="9"/>
  <c r="CT440" i="10"/>
  <c r="E440" i="9"/>
  <c r="N440" i="9"/>
  <c r="D440" i="9"/>
  <c r="CR440" i="10"/>
  <c r="C440" i="9"/>
  <c r="L440" i="9"/>
  <c r="K439" i="9"/>
  <c r="I439" i="9"/>
  <c r="P439" i="9"/>
  <c r="H439" i="9"/>
  <c r="G439" i="9"/>
  <c r="F439" i="9"/>
  <c r="O439" i="9"/>
  <c r="E439" i="9"/>
  <c r="N439" i="9"/>
  <c r="D439" i="9"/>
  <c r="M439" i="9"/>
  <c r="C439" i="9"/>
  <c r="L439" i="9"/>
  <c r="K438" i="9"/>
  <c r="H438" i="9"/>
  <c r="G438" i="9"/>
  <c r="F438" i="9"/>
  <c r="O438" i="9"/>
  <c r="E438" i="9"/>
  <c r="CS438" i="10"/>
  <c r="D438" i="9"/>
  <c r="M438" i="9"/>
  <c r="C438" i="9"/>
  <c r="L438" i="9"/>
  <c r="K437" i="9"/>
  <c r="I437" i="9"/>
  <c r="J437" i="9"/>
  <c r="H437" i="9"/>
  <c r="G437" i="9"/>
  <c r="F437" i="9"/>
  <c r="CT437" i="10"/>
  <c r="E437" i="9"/>
  <c r="CS437" i="10"/>
  <c r="D437" i="9"/>
  <c r="CR437" i="10"/>
  <c r="C437" i="9"/>
  <c r="L437" i="9"/>
  <c r="K436" i="9"/>
  <c r="I436" i="9"/>
  <c r="P436" i="9"/>
  <c r="H436" i="9"/>
  <c r="G436" i="9"/>
  <c r="F436" i="9"/>
  <c r="E436" i="9"/>
  <c r="N436" i="9"/>
  <c r="D436" i="9"/>
  <c r="M436" i="9"/>
  <c r="C436" i="9"/>
  <c r="L436" i="9"/>
  <c r="K435" i="9"/>
  <c r="I435" i="9"/>
  <c r="P435" i="9"/>
  <c r="H435" i="9"/>
  <c r="G435" i="9"/>
  <c r="F435" i="9"/>
  <c r="O435" i="9"/>
  <c r="E435" i="9"/>
  <c r="CS435" i="10"/>
  <c r="D435" i="9"/>
  <c r="M435" i="9"/>
  <c r="C435" i="9"/>
  <c r="L435" i="9"/>
  <c r="K434" i="9"/>
  <c r="I434" i="9"/>
  <c r="P434" i="9"/>
  <c r="H434" i="9"/>
  <c r="G434" i="9"/>
  <c r="F434" i="9"/>
  <c r="CT434" i="10"/>
  <c r="E434" i="9"/>
  <c r="N434" i="9"/>
  <c r="D434" i="9"/>
  <c r="M434" i="9"/>
  <c r="C434" i="9"/>
  <c r="L434" i="9"/>
  <c r="K433" i="9"/>
  <c r="I433" i="9"/>
  <c r="P433" i="9"/>
  <c r="H433" i="9"/>
  <c r="G433" i="9"/>
  <c r="F433" i="9"/>
  <c r="CT433" i="10"/>
  <c r="E433" i="9"/>
  <c r="CS433" i="10"/>
  <c r="D433" i="9"/>
  <c r="M433" i="9"/>
  <c r="C433" i="9"/>
  <c r="L433" i="9"/>
  <c r="K432" i="9"/>
  <c r="I432" i="9"/>
  <c r="P432" i="9"/>
  <c r="H432" i="9"/>
  <c r="G432" i="9"/>
  <c r="F432" i="9"/>
  <c r="O432" i="9"/>
  <c r="E432" i="9"/>
  <c r="N432" i="9"/>
  <c r="D432" i="9"/>
  <c r="M432" i="9"/>
  <c r="C432" i="9"/>
  <c r="L432" i="9"/>
  <c r="K431" i="9"/>
  <c r="I431" i="9"/>
  <c r="P431" i="9"/>
  <c r="H431" i="9"/>
  <c r="G431" i="9"/>
  <c r="F431" i="9"/>
  <c r="CT431" i="10"/>
  <c r="E431" i="9"/>
  <c r="CS431" i="10"/>
  <c r="D431" i="9"/>
  <c r="CR431" i="10"/>
  <c r="C431" i="9"/>
  <c r="L431" i="9"/>
  <c r="K430" i="9"/>
  <c r="I430" i="9"/>
  <c r="P430" i="9"/>
  <c r="H430" i="9"/>
  <c r="G430" i="9"/>
  <c r="F430" i="9"/>
  <c r="CT430" i="10"/>
  <c r="E430" i="9"/>
  <c r="N430" i="9"/>
  <c r="D430" i="9"/>
  <c r="CR430" i="10"/>
  <c r="C430" i="9"/>
  <c r="L430" i="9"/>
  <c r="K429" i="9"/>
  <c r="I429" i="9"/>
  <c r="P429" i="9"/>
  <c r="H429" i="9"/>
  <c r="G429" i="9"/>
  <c r="F429" i="9"/>
  <c r="O429" i="9"/>
  <c r="E429" i="9"/>
  <c r="N429" i="9"/>
  <c r="D429" i="9"/>
  <c r="M429" i="9"/>
  <c r="C429" i="9"/>
  <c r="L429" i="9"/>
  <c r="K428" i="9"/>
  <c r="I428" i="9"/>
  <c r="P428" i="9"/>
  <c r="H428" i="9"/>
  <c r="G428" i="9"/>
  <c r="F428" i="9"/>
  <c r="O428" i="9"/>
  <c r="E428" i="9"/>
  <c r="CS428" i="10"/>
  <c r="D428" i="9"/>
  <c r="M428" i="9"/>
  <c r="C428" i="9"/>
  <c r="L428" i="9"/>
  <c r="K427" i="9"/>
  <c r="I427" i="9"/>
  <c r="P427" i="9"/>
  <c r="H427" i="9"/>
  <c r="G427" i="9"/>
  <c r="F427" i="9"/>
  <c r="CT427" i="10"/>
  <c r="E427" i="9"/>
  <c r="CS427" i="10"/>
  <c r="D427" i="9"/>
  <c r="M427" i="9"/>
  <c r="C427" i="9"/>
  <c r="L427" i="9"/>
  <c r="K426" i="9"/>
  <c r="I426" i="9"/>
  <c r="P426" i="9"/>
  <c r="H426" i="9"/>
  <c r="G426" i="9"/>
  <c r="F426" i="9"/>
  <c r="O426" i="9"/>
  <c r="E426" i="9"/>
  <c r="N426" i="9"/>
  <c r="D426" i="9"/>
  <c r="M426" i="9"/>
  <c r="C426" i="9"/>
  <c r="L426" i="9"/>
  <c r="K425" i="9"/>
  <c r="I425" i="9"/>
  <c r="J425" i="9"/>
  <c r="H425" i="9"/>
  <c r="G425" i="9"/>
  <c r="F425" i="9"/>
  <c r="CT425" i="10"/>
  <c r="E425" i="9"/>
  <c r="N425" i="9"/>
  <c r="D425" i="9"/>
  <c r="M425" i="9"/>
  <c r="C425" i="9"/>
  <c r="L425" i="9"/>
  <c r="K424" i="9"/>
  <c r="I424" i="9"/>
  <c r="J424" i="9"/>
  <c r="H424" i="9"/>
  <c r="G424" i="9"/>
  <c r="F424" i="9"/>
  <c r="CT424" i="10"/>
  <c r="E424" i="9"/>
  <c r="CS424" i="10"/>
  <c r="D424" i="9"/>
  <c r="CR424" i="10"/>
  <c r="C424" i="9"/>
  <c r="L424" i="9"/>
  <c r="K423" i="9"/>
  <c r="I423" i="9"/>
  <c r="J423" i="9"/>
  <c r="H423" i="9"/>
  <c r="G423" i="9"/>
  <c r="F423" i="9"/>
  <c r="O423" i="9"/>
  <c r="E423" i="9"/>
  <c r="CS423" i="10"/>
  <c r="D423" i="9"/>
  <c r="M423" i="9"/>
  <c r="C423" i="9"/>
  <c r="L423" i="9"/>
  <c r="K422" i="9"/>
  <c r="I422" i="9"/>
  <c r="P422" i="9"/>
  <c r="H422" i="9"/>
  <c r="G422" i="9"/>
  <c r="F422" i="9"/>
  <c r="O422" i="9"/>
  <c r="E422" i="9"/>
  <c r="CS422" i="10"/>
  <c r="D422" i="9"/>
  <c r="CR422" i="10"/>
  <c r="C422" i="9"/>
  <c r="L422" i="9"/>
  <c r="K421" i="9"/>
  <c r="I421" i="9"/>
  <c r="J421" i="9"/>
  <c r="H421" i="9"/>
  <c r="G421" i="9"/>
  <c r="F421" i="9"/>
  <c r="O421" i="9"/>
  <c r="E421" i="9"/>
  <c r="N421" i="9"/>
  <c r="D421" i="9"/>
  <c r="CR421" i="10"/>
  <c r="C421" i="9"/>
  <c r="L421" i="9"/>
  <c r="K420" i="9"/>
  <c r="I420" i="9"/>
  <c r="P420" i="9"/>
  <c r="H420" i="9"/>
  <c r="G420" i="9"/>
  <c r="F420" i="9"/>
  <c r="CT420" i="10"/>
  <c r="E420" i="9"/>
  <c r="N420" i="9"/>
  <c r="D420" i="9"/>
  <c r="M420" i="9"/>
  <c r="C420" i="9"/>
  <c r="L420" i="9"/>
  <c r="K419" i="9"/>
  <c r="I419" i="9"/>
  <c r="J419" i="9"/>
  <c r="H419" i="9"/>
  <c r="G419" i="9"/>
  <c r="F419" i="9"/>
  <c r="O419" i="9"/>
  <c r="E419" i="9"/>
  <c r="N419" i="9"/>
  <c r="D419" i="9"/>
  <c r="CR419" i="10"/>
  <c r="C419" i="9"/>
  <c r="L419" i="9"/>
  <c r="K418" i="9"/>
  <c r="I418" i="9"/>
  <c r="J418" i="9"/>
  <c r="H418" i="9"/>
  <c r="G418" i="9"/>
  <c r="F418" i="9"/>
  <c r="CT418" i="10"/>
  <c r="E418" i="9"/>
  <c r="N418" i="9"/>
  <c r="D418" i="9"/>
  <c r="M418" i="9"/>
  <c r="C418" i="9"/>
  <c r="L418" i="9"/>
  <c r="K417" i="9"/>
  <c r="I417" i="9"/>
  <c r="J417" i="9"/>
  <c r="H417" i="9"/>
  <c r="G417" i="9"/>
  <c r="F417" i="9"/>
  <c r="CT417" i="10"/>
  <c r="E417" i="9"/>
  <c r="N417" i="9"/>
  <c r="D417" i="9"/>
  <c r="M417" i="9"/>
  <c r="C417" i="9"/>
  <c r="L417" i="9"/>
  <c r="K416" i="9"/>
  <c r="I416" i="9"/>
  <c r="P416" i="9"/>
  <c r="H416" i="9"/>
  <c r="G416" i="9"/>
  <c r="F416" i="9"/>
  <c r="CT416" i="10"/>
  <c r="E416" i="9"/>
  <c r="N416" i="9"/>
  <c r="D416" i="9"/>
  <c r="M416" i="9"/>
  <c r="C416" i="9"/>
  <c r="L416" i="9"/>
  <c r="K415" i="9"/>
  <c r="I415" i="9"/>
  <c r="P415" i="9"/>
  <c r="H415" i="9"/>
  <c r="G415" i="9"/>
  <c r="F415" i="9"/>
  <c r="O415" i="9"/>
  <c r="E415" i="9"/>
  <c r="N415" i="9"/>
  <c r="D415" i="9"/>
  <c r="M415" i="9"/>
  <c r="C415" i="9"/>
  <c r="L415" i="9"/>
  <c r="K414" i="9"/>
  <c r="I414" i="9"/>
  <c r="P414" i="9"/>
  <c r="H414" i="9"/>
  <c r="G414" i="9"/>
  <c r="F414" i="9"/>
  <c r="O414" i="9"/>
  <c r="E414" i="9"/>
  <c r="N414" i="9"/>
  <c r="D414" i="9"/>
  <c r="M414" i="9"/>
  <c r="C414" i="9"/>
  <c r="L414" i="9"/>
  <c r="K413" i="9"/>
  <c r="I413" i="9"/>
  <c r="P413" i="9"/>
  <c r="H413" i="9"/>
  <c r="G413" i="9"/>
  <c r="F413" i="9"/>
  <c r="CT413" i="10"/>
  <c r="E413" i="9"/>
  <c r="D413" i="9"/>
  <c r="M413" i="9"/>
  <c r="C413" i="9"/>
  <c r="L413" i="9"/>
  <c r="K412" i="9"/>
  <c r="I412" i="9"/>
  <c r="P412" i="9"/>
  <c r="H412" i="9"/>
  <c r="G412" i="9"/>
  <c r="F412" i="9"/>
  <c r="CT412" i="10"/>
  <c r="E412" i="9"/>
  <c r="CS412" i="10"/>
  <c r="D412" i="9"/>
  <c r="CR412" i="10"/>
  <c r="C412" i="9"/>
  <c r="L412" i="9"/>
  <c r="K411" i="9"/>
  <c r="I411" i="9"/>
  <c r="J411" i="9"/>
  <c r="H411" i="9"/>
  <c r="G411" i="9"/>
  <c r="F411" i="9"/>
  <c r="O411" i="9"/>
  <c r="E411" i="9"/>
  <c r="CS411" i="10"/>
  <c r="D411" i="9"/>
  <c r="M411" i="9"/>
  <c r="C411" i="9"/>
  <c r="L411" i="9"/>
  <c r="K410" i="9"/>
  <c r="I410" i="9"/>
  <c r="P410" i="9"/>
  <c r="H410" i="9"/>
  <c r="G410" i="9"/>
  <c r="F410" i="9"/>
  <c r="O410" i="9"/>
  <c r="E410" i="9"/>
  <c r="N410" i="9"/>
  <c r="D410" i="9"/>
  <c r="M410" i="9"/>
  <c r="C410" i="9"/>
  <c r="L410" i="9"/>
  <c r="K409" i="9"/>
  <c r="I409" i="9"/>
  <c r="J409" i="9"/>
  <c r="H409" i="9"/>
  <c r="G409" i="9"/>
  <c r="F409" i="9"/>
  <c r="CT409" i="10"/>
  <c r="E409" i="9"/>
  <c r="N409" i="9"/>
  <c r="D409" i="9"/>
  <c r="M409" i="9"/>
  <c r="C409" i="9"/>
  <c r="L409" i="9"/>
  <c r="K408" i="9"/>
  <c r="I408" i="9"/>
  <c r="P408" i="9"/>
  <c r="H408" i="9"/>
  <c r="G408" i="9"/>
  <c r="F408" i="9"/>
  <c r="CT408" i="10"/>
  <c r="E408" i="9"/>
  <c r="N408" i="9"/>
  <c r="D408" i="9"/>
  <c r="CR408" i="10"/>
  <c r="C408" i="9"/>
  <c r="L408" i="9"/>
  <c r="K407" i="9"/>
  <c r="I407" i="9"/>
  <c r="P407" i="9"/>
  <c r="H407" i="9"/>
  <c r="G407" i="9"/>
  <c r="F407" i="9"/>
  <c r="CT407" i="10"/>
  <c r="E407" i="9"/>
  <c r="N407" i="9"/>
  <c r="D407" i="9"/>
  <c r="M407" i="9"/>
  <c r="C407" i="9"/>
  <c r="L407" i="9"/>
  <c r="K406" i="9"/>
  <c r="H406" i="9"/>
  <c r="G406" i="9"/>
  <c r="C406" i="9"/>
  <c r="L406" i="9"/>
  <c r="K405" i="9"/>
  <c r="I405" i="9"/>
  <c r="J405" i="9"/>
  <c r="H405" i="9"/>
  <c r="G405" i="9"/>
  <c r="F405" i="9"/>
  <c r="O405" i="9"/>
  <c r="E405" i="9"/>
  <c r="CS405" i="10"/>
  <c r="D405" i="9"/>
  <c r="M405" i="9"/>
  <c r="C405" i="9"/>
  <c r="L405" i="9"/>
  <c r="K404" i="9"/>
  <c r="I404" i="9"/>
  <c r="P404" i="9"/>
  <c r="H404" i="9"/>
  <c r="G404" i="9"/>
  <c r="F404" i="9"/>
  <c r="O404" i="9"/>
  <c r="E404" i="9"/>
  <c r="N404" i="9"/>
  <c r="D404" i="9"/>
  <c r="CR404" i="10"/>
  <c r="C404" i="9"/>
  <c r="L404" i="9"/>
  <c r="K403" i="9"/>
  <c r="I403" i="9"/>
  <c r="J403" i="9"/>
  <c r="H403" i="9"/>
  <c r="G403" i="9"/>
  <c r="F403" i="9"/>
  <c r="O403" i="9"/>
  <c r="E403" i="9"/>
  <c r="N403" i="9"/>
  <c r="D403" i="9"/>
  <c r="CR403" i="10"/>
  <c r="C403" i="9"/>
  <c r="L403" i="9"/>
  <c r="K402" i="9"/>
  <c r="I402" i="9"/>
  <c r="P402" i="9"/>
  <c r="H402" i="9"/>
  <c r="G402" i="9"/>
  <c r="F402" i="9"/>
  <c r="CT402" i="10"/>
  <c r="E402" i="9"/>
  <c r="N402" i="9"/>
  <c r="D402" i="9"/>
  <c r="M402" i="9"/>
  <c r="C402" i="9"/>
  <c r="L402" i="9"/>
  <c r="K401" i="9"/>
  <c r="I401" i="9"/>
  <c r="P401" i="9"/>
  <c r="H401" i="9"/>
  <c r="G401" i="9"/>
  <c r="F401" i="9"/>
  <c r="CT401" i="10"/>
  <c r="E401" i="9"/>
  <c r="CS401" i="10"/>
  <c r="D401" i="9"/>
  <c r="M401" i="9"/>
  <c r="C401" i="9"/>
  <c r="L401" i="9"/>
  <c r="K400" i="9"/>
  <c r="I400" i="9"/>
  <c r="P400" i="9"/>
  <c r="H400" i="9"/>
  <c r="G400" i="9"/>
  <c r="F400" i="9"/>
  <c r="O400" i="9"/>
  <c r="E400" i="9"/>
  <c r="N400" i="9"/>
  <c r="D400" i="9"/>
  <c r="M400" i="9"/>
  <c r="C400" i="9"/>
  <c r="L400" i="9"/>
  <c r="K399" i="9"/>
  <c r="I399" i="9"/>
  <c r="J399" i="9"/>
  <c r="H399" i="9"/>
  <c r="G399" i="9"/>
  <c r="F399" i="9"/>
  <c r="CT399" i="10"/>
  <c r="E399" i="9"/>
  <c r="N399" i="9"/>
  <c r="D399" i="9"/>
  <c r="CR399" i="10"/>
  <c r="C399" i="9"/>
  <c r="L399" i="9"/>
  <c r="K398" i="9"/>
  <c r="I398" i="9"/>
  <c r="P398" i="9"/>
  <c r="H398" i="9"/>
  <c r="G398" i="9"/>
  <c r="F398" i="9"/>
  <c r="CT398" i="10"/>
  <c r="E398" i="9"/>
  <c r="CS398" i="10"/>
  <c r="D398" i="9"/>
  <c r="M398" i="9"/>
  <c r="C398" i="9"/>
  <c r="L398" i="9"/>
  <c r="K397" i="9"/>
  <c r="I397" i="9"/>
  <c r="P397" i="9"/>
  <c r="H397" i="9"/>
  <c r="G397" i="9"/>
  <c r="F397" i="9"/>
  <c r="CT397" i="10"/>
  <c r="E397" i="9"/>
  <c r="CS397" i="10"/>
  <c r="D397" i="9"/>
  <c r="M397" i="9"/>
  <c r="C397" i="9"/>
  <c r="L397" i="9"/>
  <c r="K396" i="9"/>
  <c r="I396" i="9"/>
  <c r="P396" i="9"/>
  <c r="H396" i="9"/>
  <c r="G396" i="9"/>
  <c r="F396" i="9"/>
  <c r="CT396" i="10"/>
  <c r="E396" i="9"/>
  <c r="N396" i="9"/>
  <c r="D396" i="9"/>
  <c r="M396" i="9"/>
  <c r="C396" i="9"/>
  <c r="L396" i="9"/>
  <c r="K395" i="9"/>
  <c r="I395" i="9"/>
  <c r="J395" i="9"/>
  <c r="H395" i="9"/>
  <c r="G395" i="9"/>
  <c r="F395" i="9"/>
  <c r="O395" i="9"/>
  <c r="E395" i="9"/>
  <c r="CS395" i="10"/>
  <c r="D395" i="9"/>
  <c r="M395" i="9"/>
  <c r="C395" i="9"/>
  <c r="L395" i="9"/>
  <c r="K394" i="9"/>
  <c r="I394" i="9"/>
  <c r="P394" i="9"/>
  <c r="H394" i="9"/>
  <c r="G394" i="9"/>
  <c r="F394" i="9"/>
  <c r="E394" i="9"/>
  <c r="N394" i="9"/>
  <c r="D394" i="9"/>
  <c r="M394" i="9"/>
  <c r="C394" i="9"/>
  <c r="L394" i="9"/>
  <c r="K393" i="9"/>
  <c r="I393" i="9"/>
  <c r="P393" i="9"/>
  <c r="H393" i="9"/>
  <c r="G393" i="9"/>
  <c r="F393" i="9"/>
  <c r="CT393" i="10"/>
  <c r="E393" i="9"/>
  <c r="N393" i="9"/>
  <c r="D393" i="9"/>
  <c r="M393" i="9"/>
  <c r="C393" i="9"/>
  <c r="L393" i="9"/>
  <c r="K392" i="9"/>
  <c r="I392" i="9"/>
  <c r="J392" i="9"/>
  <c r="H392" i="9"/>
  <c r="G392" i="9"/>
  <c r="F392" i="9"/>
  <c r="CT392" i="10"/>
  <c r="E392" i="9"/>
  <c r="CS392" i="10"/>
  <c r="D392" i="9"/>
  <c r="M392" i="9"/>
  <c r="C392" i="9"/>
  <c r="L392" i="9"/>
  <c r="K391" i="9"/>
  <c r="I391" i="9"/>
  <c r="J391" i="9"/>
  <c r="H391" i="9"/>
  <c r="G391" i="9"/>
  <c r="F391" i="9"/>
  <c r="O391" i="9"/>
  <c r="E391" i="9"/>
  <c r="N391" i="9"/>
  <c r="D391" i="9"/>
  <c r="M391" i="9"/>
  <c r="C391" i="9"/>
  <c r="L391" i="9"/>
  <c r="K390" i="9"/>
  <c r="H390" i="9"/>
  <c r="G390" i="9"/>
  <c r="C390" i="9"/>
  <c r="L390" i="9"/>
  <c r="K389" i="9"/>
  <c r="I389" i="9"/>
  <c r="P389" i="9"/>
  <c r="H389" i="9"/>
  <c r="G389" i="9"/>
  <c r="F389" i="9"/>
  <c r="CT389" i="10"/>
  <c r="E389" i="9"/>
  <c r="N389" i="9"/>
  <c r="D389" i="9"/>
  <c r="M389" i="9"/>
  <c r="C389" i="9"/>
  <c r="L389" i="9"/>
  <c r="P388" i="9"/>
  <c r="O388" i="9"/>
  <c r="N388" i="9"/>
  <c r="M388" i="9"/>
  <c r="L388" i="9"/>
  <c r="K388" i="9"/>
  <c r="J388" i="9"/>
  <c r="P387" i="9"/>
  <c r="O387" i="9"/>
  <c r="N387" i="9"/>
  <c r="M387" i="9"/>
  <c r="L387" i="9"/>
  <c r="K387" i="9"/>
  <c r="J387" i="9"/>
  <c r="P386" i="9"/>
  <c r="O386" i="9"/>
  <c r="N386" i="9"/>
  <c r="M386" i="9"/>
  <c r="L386" i="9"/>
  <c r="K386" i="9"/>
  <c r="J386" i="9"/>
  <c r="P385" i="9"/>
  <c r="O385" i="9"/>
  <c r="N385" i="9"/>
  <c r="M385" i="9"/>
  <c r="L385" i="9"/>
  <c r="K385" i="9"/>
  <c r="J385" i="9"/>
  <c r="P384" i="9"/>
  <c r="O384" i="9"/>
  <c r="N384" i="9"/>
  <c r="M384" i="9"/>
  <c r="L384" i="9"/>
  <c r="K384" i="9"/>
  <c r="J384" i="9"/>
  <c r="P383" i="9"/>
  <c r="O383" i="9"/>
  <c r="N383" i="9"/>
  <c r="M383" i="9"/>
  <c r="L383" i="9"/>
  <c r="K383" i="9"/>
  <c r="J383" i="9"/>
  <c r="P382" i="9"/>
  <c r="O382" i="9"/>
  <c r="N382" i="9"/>
  <c r="M382" i="9"/>
  <c r="K382" i="9"/>
  <c r="J382" i="9"/>
  <c r="P381" i="9"/>
  <c r="O381" i="9"/>
  <c r="N381" i="9"/>
  <c r="M381" i="9"/>
  <c r="K381" i="9"/>
  <c r="J381" i="9"/>
  <c r="P380" i="9"/>
  <c r="O380" i="9"/>
  <c r="N380" i="9"/>
  <c r="M380" i="9"/>
  <c r="K380" i="9"/>
  <c r="J380" i="9"/>
  <c r="P379" i="9"/>
  <c r="O379" i="9"/>
  <c r="N379" i="9"/>
  <c r="M379" i="9"/>
  <c r="K379" i="9"/>
  <c r="J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IR129" i="9"/>
  <c r="IR128" i="9"/>
  <c r="IR127" i="9"/>
  <c r="IR126" i="9"/>
  <c r="IR125" i="9"/>
  <c r="IR124" i="9"/>
  <c r="IR123" i="9"/>
  <c r="IR122" i="9"/>
  <c r="IR121" i="9"/>
  <c r="IR120" i="9"/>
  <c r="IR119" i="9"/>
  <c r="IR118" i="9"/>
  <c r="IR117" i="9"/>
  <c r="IR116" i="9"/>
  <c r="IR115" i="9"/>
  <c r="IR111" i="9"/>
  <c r="IR112" i="9"/>
  <c r="II108" i="9"/>
  <c r="II107" i="9"/>
  <c r="IR104" i="9"/>
  <c r="IR103" i="9"/>
  <c r="IR102" i="9"/>
  <c r="IM102" i="9"/>
  <c r="IM5" i="9"/>
  <c r="IR98" i="9"/>
  <c r="IR97" i="9"/>
  <c r="IR96" i="9"/>
  <c r="IR95" i="9"/>
  <c r="IR94" i="9"/>
  <c r="IR93" i="9"/>
  <c r="IR92" i="9"/>
  <c r="IR91" i="9"/>
  <c r="IR90" i="9"/>
  <c r="IR89" i="9"/>
  <c r="II89" i="9"/>
  <c r="II5" i="9"/>
  <c r="IR88" i="9"/>
  <c r="IR81" i="9"/>
  <c r="IR80" i="9"/>
  <c r="IR79" i="9"/>
  <c r="IR78" i="9"/>
  <c r="IR77" i="9"/>
  <c r="IR76" i="9"/>
  <c r="IR75" i="9"/>
  <c r="IR74" i="9"/>
  <c r="IR73" i="9"/>
  <c r="IR72" i="9"/>
  <c r="IR71" i="9"/>
  <c r="IR70" i="9"/>
  <c r="IR69" i="9"/>
  <c r="IR68" i="9"/>
  <c r="IR67" i="9"/>
  <c r="IR66" i="9"/>
  <c r="IR65" i="9"/>
  <c r="IR64" i="9"/>
  <c r="IR63" i="9"/>
  <c r="IR62" i="9"/>
  <c r="IR61" i="9"/>
  <c r="IR60" i="9"/>
  <c r="IR59" i="9"/>
  <c r="IR58" i="9"/>
  <c r="IR55" i="9"/>
  <c r="IR54" i="9"/>
  <c r="IR53" i="9"/>
  <c r="IR52" i="9"/>
  <c r="IR51" i="9"/>
  <c r="IR50" i="9"/>
  <c r="IR49" i="9"/>
  <c r="IR48" i="9"/>
  <c r="IR47" i="9"/>
  <c r="IR46" i="9"/>
  <c r="IR45" i="9"/>
  <c r="IR44" i="9"/>
  <c r="IR43" i="9"/>
  <c r="IR42" i="9"/>
  <c r="IR41" i="9"/>
  <c r="IR40" i="9"/>
  <c r="IR39" i="9"/>
  <c r="IR38" i="9"/>
  <c r="IR37" i="9"/>
  <c r="IR36" i="9"/>
  <c r="IR35" i="9"/>
  <c r="IR34" i="9"/>
  <c r="IR33" i="9"/>
  <c r="IR32" i="9"/>
  <c r="IR31" i="9"/>
  <c r="IR30" i="9"/>
  <c r="IR29" i="9"/>
  <c r="IR26" i="9"/>
  <c r="IR25" i="9"/>
  <c r="IR24" i="9"/>
  <c r="IR23" i="9"/>
  <c r="IR22" i="9"/>
  <c r="IR21" i="9"/>
  <c r="IR20" i="9"/>
  <c r="IR19" i="9"/>
  <c r="IR18" i="9"/>
  <c r="IR17" i="9"/>
  <c r="IR16" i="9"/>
  <c r="IR15" i="9"/>
  <c r="IR14" i="9"/>
  <c r="IR13" i="9"/>
  <c r="IH13" i="9"/>
  <c r="IR12" i="9"/>
  <c r="IH12" i="9"/>
  <c r="IH5" i="9"/>
  <c r="JM5" i="9"/>
  <c r="JN5" i="9"/>
  <c r="JL5" i="9"/>
  <c r="JK5" i="9"/>
  <c r="JJ5" i="9"/>
  <c r="JI5" i="9"/>
  <c r="JH5" i="9"/>
  <c r="JG5" i="9"/>
  <c r="JF5" i="9"/>
  <c r="JE5" i="9"/>
  <c r="JD5" i="9"/>
  <c r="JC5" i="9"/>
  <c r="JB5" i="9"/>
  <c r="JA5" i="9"/>
  <c r="IZ5" i="9"/>
  <c r="IY5" i="9"/>
  <c r="IX5" i="9"/>
  <c r="IW5" i="9"/>
  <c r="IV5" i="9"/>
  <c r="IU5" i="9"/>
  <c r="IT5" i="9"/>
  <c r="IS5" i="9"/>
  <c r="IQ5" i="9"/>
  <c r="IP5" i="9"/>
  <c r="IO5" i="9"/>
  <c r="IN5" i="9"/>
  <c r="IL5" i="9"/>
  <c r="IK5" i="9"/>
  <c r="IJ5" i="9"/>
  <c r="IG5" i="9"/>
  <c r="IF5" i="9"/>
  <c r="IE5" i="9"/>
  <c r="ID5" i="9"/>
  <c r="IC5" i="9"/>
  <c r="IB5" i="9"/>
  <c r="IA5" i="9"/>
  <c r="HZ5" i="9"/>
  <c r="HY5" i="9"/>
  <c r="HX5" i="9"/>
  <c r="HW5" i="9"/>
  <c r="HV5" i="9"/>
  <c r="HU5" i="9"/>
  <c r="HT5" i="9"/>
  <c r="HS5" i="9"/>
  <c r="HR5" i="9"/>
  <c r="HQ5" i="9"/>
  <c r="HP5" i="9"/>
  <c r="HO5" i="9"/>
  <c r="HN5" i="9"/>
  <c r="HM5" i="9"/>
  <c r="HL5" i="9"/>
  <c r="HK5" i="9"/>
  <c r="HJ5" i="9"/>
  <c r="HI5" i="9"/>
  <c r="HH5" i="9"/>
  <c r="HG5" i="9"/>
  <c r="HF5" i="9"/>
  <c r="HE5" i="9"/>
  <c r="HD5" i="9"/>
  <c r="HC5" i="9"/>
  <c r="HB5" i="9"/>
  <c r="HA5" i="9"/>
  <c r="GZ5" i="9"/>
  <c r="GY5" i="9"/>
  <c r="GX5" i="9"/>
  <c r="GW5" i="9"/>
  <c r="GV5" i="9"/>
  <c r="GU5" i="9"/>
  <c r="GT5" i="9"/>
  <c r="GS5" i="9"/>
  <c r="GR5" i="9"/>
  <c r="GQ5" i="9"/>
  <c r="GP5" i="9"/>
  <c r="GO5" i="9"/>
  <c r="GN5" i="9"/>
  <c r="GM5" i="9"/>
  <c r="GL5" i="9"/>
  <c r="GK5" i="9"/>
  <c r="GJ5" i="9"/>
  <c r="GI5" i="9"/>
  <c r="GH5" i="9"/>
  <c r="GG5" i="9"/>
  <c r="GF5" i="9"/>
  <c r="GE5" i="9"/>
  <c r="GD5" i="9"/>
  <c r="GC5" i="9"/>
  <c r="GB5" i="9"/>
  <c r="GA5" i="9"/>
  <c r="FZ5" i="9"/>
  <c r="FY5" i="9"/>
  <c r="FX5" i="9"/>
  <c r="FW5" i="9"/>
  <c r="FV5" i="9"/>
  <c r="FU5" i="9"/>
  <c r="FT5" i="9"/>
  <c r="FS5" i="9"/>
  <c r="FR5" i="9"/>
  <c r="FQ5" i="9"/>
  <c r="FP5" i="9"/>
  <c r="FO5" i="9"/>
  <c r="FN5" i="9"/>
  <c r="FM5" i="9"/>
  <c r="FL5" i="9"/>
  <c r="FK5" i="9"/>
  <c r="FJ5" i="9"/>
  <c r="FI5" i="9"/>
  <c r="FH5" i="9"/>
  <c r="FG5" i="9"/>
  <c r="FF5" i="9"/>
  <c r="FE5" i="9"/>
  <c r="FD5" i="9"/>
  <c r="FC5" i="9"/>
  <c r="FB5" i="9"/>
  <c r="FA5" i="9"/>
  <c r="EZ5" i="9"/>
  <c r="EY5" i="9"/>
  <c r="EX5" i="9"/>
  <c r="EW5" i="9"/>
  <c r="EV5" i="9"/>
  <c r="EU5" i="9"/>
  <c r="ET5" i="9"/>
  <c r="ES5" i="9"/>
  <c r="ER5" i="9"/>
  <c r="EQ5" i="9"/>
  <c r="EP5" i="9"/>
  <c r="EO5" i="9"/>
  <c r="EN5" i="9"/>
  <c r="EM5" i="9"/>
  <c r="EL5" i="9"/>
  <c r="EK5" i="9"/>
  <c r="EJ5" i="9"/>
  <c r="EI5" i="9"/>
  <c r="EH5" i="9"/>
  <c r="EG5" i="9"/>
  <c r="EF5" i="9"/>
  <c r="EE5" i="9"/>
  <c r="ED5" i="9"/>
  <c r="EC5" i="9"/>
  <c r="EB5" i="9"/>
  <c r="EA5" i="9"/>
  <c r="DZ5" i="9"/>
  <c r="DY5" i="9"/>
  <c r="DX5" i="9"/>
  <c r="DW5" i="9"/>
  <c r="DV5" i="9"/>
  <c r="DU5" i="9"/>
  <c r="DT5" i="9"/>
  <c r="DS5" i="9"/>
  <c r="DR5" i="9"/>
  <c r="DQ5" i="9"/>
  <c r="DP5" i="9"/>
  <c r="DO5" i="9"/>
  <c r="DN5" i="9"/>
  <c r="DM5" i="9"/>
  <c r="DL5" i="9"/>
  <c r="DK5" i="9"/>
  <c r="DJ5" i="9"/>
  <c r="DI5" i="9"/>
  <c r="DH5" i="9"/>
  <c r="DG5" i="9"/>
  <c r="DF5" i="9"/>
  <c r="DE5" i="9"/>
  <c r="DD5" i="9"/>
  <c r="DC5" i="9"/>
  <c r="DB5" i="9"/>
  <c r="DA5" i="9"/>
  <c r="CZ5" i="9"/>
  <c r="CY5" i="9"/>
  <c r="CX5" i="9"/>
  <c r="CW5" i="9"/>
  <c r="CV5" i="9"/>
  <c r="CU5" i="9"/>
  <c r="CT5" i="9"/>
  <c r="CS5" i="9"/>
  <c r="CR5" i="9"/>
  <c r="CQ5" i="9"/>
  <c r="CP5" i="9"/>
  <c r="CO5" i="9"/>
  <c r="CN5" i="9"/>
  <c r="CM5" i="9"/>
  <c r="CL5" i="9"/>
  <c r="CK5" i="9"/>
  <c r="CJ5" i="9"/>
  <c r="CI5" i="9"/>
  <c r="CH5" i="9"/>
  <c r="CG5" i="9"/>
  <c r="CF5" i="9"/>
  <c r="CE5" i="9"/>
  <c r="CD5" i="9"/>
  <c r="CC5" i="9"/>
  <c r="CB5" i="9"/>
  <c r="CA5" i="9"/>
  <c r="BZ5" i="9"/>
  <c r="BY5" i="9"/>
  <c r="BX5" i="9"/>
  <c r="BW5" i="9"/>
  <c r="BV5" i="9"/>
  <c r="BU5" i="9"/>
  <c r="BT5" i="9"/>
  <c r="BS5" i="9"/>
  <c r="BR5" i="9"/>
  <c r="BQ5" i="9"/>
  <c r="BP5" i="9"/>
  <c r="BO5" i="9"/>
  <c r="BN5" i="9"/>
  <c r="BM5" i="9"/>
  <c r="BL5" i="9"/>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5" i="9"/>
  <c r="JN4" i="9"/>
  <c r="JM4" i="9"/>
  <c r="JL4" i="9"/>
  <c r="JK4" i="9"/>
  <c r="JJ4" i="9"/>
  <c r="JI4" i="9"/>
  <c r="JH4" i="9"/>
  <c r="JG4" i="9"/>
  <c r="JF4" i="9"/>
  <c r="JE4" i="9"/>
  <c r="JD4" i="9"/>
  <c r="JC4" i="9"/>
  <c r="JB4" i="9"/>
  <c r="JA4" i="9"/>
  <c r="IZ4" i="9"/>
  <c r="IY4" i="9"/>
  <c r="IX4" i="9"/>
  <c r="IW4" i="9"/>
  <c r="IV4" i="9"/>
  <c r="IU4" i="9"/>
  <c r="IT4" i="9"/>
  <c r="IS4" i="9"/>
  <c r="IQ4" i="9"/>
  <c r="IP4" i="9"/>
  <c r="IO4" i="9"/>
  <c r="IN4" i="9"/>
  <c r="IM4" i="9"/>
  <c r="IL4" i="9"/>
  <c r="IK4" i="9"/>
  <c r="IJ4" i="9"/>
  <c r="II4" i="9"/>
  <c r="IH4" i="9"/>
  <c r="IG4" i="9"/>
  <c r="IF4" i="9"/>
  <c r="IE4" i="9"/>
  <c r="ID4" i="9"/>
  <c r="IC4" i="9"/>
  <c r="IB4" i="9"/>
  <c r="IA4" i="9"/>
  <c r="HZ4" i="9"/>
  <c r="HY4" i="9"/>
  <c r="HX4" i="9"/>
  <c r="HW4" i="9"/>
  <c r="HV4" i="9"/>
  <c r="HU4" i="9"/>
  <c r="HT4" i="9"/>
  <c r="HS4" i="9"/>
  <c r="HR4" i="9"/>
  <c r="HQ4" i="9"/>
  <c r="HP4" i="9"/>
  <c r="HO4" i="9"/>
  <c r="HN4" i="9"/>
  <c r="HM4" i="9"/>
  <c r="HL4" i="9"/>
  <c r="HK4" i="9"/>
  <c r="HJ4" i="9"/>
  <c r="HI4" i="9"/>
  <c r="HH4" i="9"/>
  <c r="HG4" i="9"/>
  <c r="HF4" i="9"/>
  <c r="HE4" i="9"/>
  <c r="HD4" i="9"/>
  <c r="HC4" i="9"/>
  <c r="HB4" i="9"/>
  <c r="HA4" i="9"/>
  <c r="GZ4" i="9"/>
  <c r="GY4" i="9"/>
  <c r="GX4" i="9"/>
  <c r="GW4" i="9"/>
  <c r="GV4" i="9"/>
  <c r="GU4" i="9"/>
  <c r="GT4" i="9"/>
  <c r="GS4" i="9"/>
  <c r="GR4" i="9"/>
  <c r="GQ4" i="9"/>
  <c r="GP4" i="9"/>
  <c r="GO4" i="9"/>
  <c r="GN4" i="9"/>
  <c r="GM4" i="9"/>
  <c r="GL4" i="9"/>
  <c r="GK4" i="9"/>
  <c r="GJ4" i="9"/>
  <c r="GI4" i="9"/>
  <c r="GH4" i="9"/>
  <c r="GG4" i="9"/>
  <c r="GF4" i="9"/>
  <c r="GE4" i="9"/>
  <c r="GD4" i="9"/>
  <c r="GC4" i="9"/>
  <c r="GB4" i="9"/>
  <c r="GA4" i="9"/>
  <c r="FZ4" i="9"/>
  <c r="FY4" i="9"/>
  <c r="FX4" i="9"/>
  <c r="FW4" i="9"/>
  <c r="FV4" i="9"/>
  <c r="FU4" i="9"/>
  <c r="FT4" i="9"/>
  <c r="FS4" i="9"/>
  <c r="FR4" i="9"/>
  <c r="FQ4" i="9"/>
  <c r="FP4" i="9"/>
  <c r="FO4" i="9"/>
  <c r="FN4" i="9"/>
  <c r="FM4" i="9"/>
  <c r="FL4" i="9"/>
  <c r="FK4" i="9"/>
  <c r="FJ4" i="9"/>
  <c r="FI4" i="9"/>
  <c r="FH4" i="9"/>
  <c r="FG4" i="9"/>
  <c r="FF4" i="9"/>
  <c r="FE4" i="9"/>
  <c r="FD4" i="9"/>
  <c r="FC4" i="9"/>
  <c r="FB4" i="9"/>
  <c r="FA4" i="9"/>
  <c r="EZ4" i="9"/>
  <c r="EY4" i="9"/>
  <c r="EX4" i="9"/>
  <c r="EW4" i="9"/>
  <c r="EV4" i="9"/>
  <c r="EU4" i="9"/>
  <c r="ET4" i="9"/>
  <c r="ES4" i="9"/>
  <c r="ER4" i="9"/>
  <c r="EQ4" i="9"/>
  <c r="EP4" i="9"/>
  <c r="EO4" i="9"/>
  <c r="EN4" i="9"/>
  <c r="EM4" i="9"/>
  <c r="EL4" i="9"/>
  <c r="EK4" i="9"/>
  <c r="EJ4" i="9"/>
  <c r="EI4" i="9"/>
  <c r="EH4" i="9"/>
  <c r="EG4" i="9"/>
  <c r="EF4" i="9"/>
  <c r="EE4" i="9"/>
  <c r="ED4" i="9"/>
  <c r="EC4" i="9"/>
  <c r="EB4" i="9"/>
  <c r="EA4" i="9"/>
  <c r="DZ4" i="9"/>
  <c r="DY4" i="9"/>
  <c r="DX4" i="9"/>
  <c r="DW4" i="9"/>
  <c r="DV4" i="9"/>
  <c r="DU4" i="9"/>
  <c r="DT4" i="9"/>
  <c r="DS4" i="9"/>
  <c r="DR4" i="9"/>
  <c r="DQ4" i="9"/>
  <c r="DP4" i="9"/>
  <c r="DO4" i="9"/>
  <c r="DN4" i="9"/>
  <c r="DM4" i="9"/>
  <c r="DL4" i="9"/>
  <c r="DK4" i="9"/>
  <c r="DJ4" i="9"/>
  <c r="DI4" i="9"/>
  <c r="DH4" i="9"/>
  <c r="DG4" i="9"/>
  <c r="DF4" i="9"/>
  <c r="DE4" i="9"/>
  <c r="DD4" i="9"/>
  <c r="DC4" i="9"/>
  <c r="DB4" i="9"/>
  <c r="DA4" i="9"/>
  <c r="CZ4" i="9"/>
  <c r="CY4" i="9"/>
  <c r="CX4" i="9"/>
  <c r="CW4" i="9"/>
  <c r="CV4" i="9"/>
  <c r="CU4" i="9"/>
  <c r="CT4" i="9"/>
  <c r="CS4" i="9"/>
  <c r="CR4" i="9"/>
  <c r="CQ4" i="9"/>
  <c r="CP4" i="9"/>
  <c r="CO4" i="9"/>
  <c r="CN4" i="9"/>
  <c r="CM4" i="9"/>
  <c r="CL4" i="9"/>
  <c r="CK4" i="9"/>
  <c r="CJ4" i="9"/>
  <c r="CI4" i="9"/>
  <c r="CH4" i="9"/>
  <c r="CG4" i="9"/>
  <c r="CF4" i="9"/>
  <c r="CE4" i="9"/>
  <c r="CD4" i="9"/>
  <c r="CC4" i="9"/>
  <c r="CB4" i="9"/>
  <c r="CA4" i="9"/>
  <c r="BZ4" i="9"/>
  <c r="BY4" i="9"/>
  <c r="BX4" i="9"/>
  <c r="BW4" i="9"/>
  <c r="BV4" i="9"/>
  <c r="BU4" i="9"/>
  <c r="BT4" i="9"/>
  <c r="BS4" i="9"/>
  <c r="BR4" i="9"/>
  <c r="BQ4" i="9"/>
  <c r="BP4" i="9"/>
  <c r="BO4" i="9"/>
  <c r="BN4" i="9"/>
  <c r="BM4" i="9"/>
  <c r="BL4" i="9"/>
  <c r="BK4" i="9"/>
  <c r="BJ4" i="9"/>
  <c r="BI4" i="9"/>
  <c r="BH4" i="9"/>
  <c r="BG4" i="9"/>
  <c r="BF4" i="9"/>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C4" i="9"/>
  <c r="B4" i="9"/>
  <c r="G84" i="8"/>
  <c r="G83" i="8"/>
  <c r="G82" i="8"/>
  <c r="G81" i="8"/>
  <c r="G80" i="8"/>
  <c r="G79" i="8"/>
  <c r="G78" i="8"/>
  <c r="G77" i="8"/>
  <c r="G76" i="8"/>
  <c r="G353" i="7"/>
  <c r="I507" i="9"/>
  <c r="J507" i="9"/>
  <c r="G75" i="8"/>
  <c r="G352" i="7"/>
  <c r="I506" i="9"/>
  <c r="P506" i="9"/>
  <c r="G74" i="8"/>
  <c r="G73" i="8"/>
  <c r="I504" i="9"/>
  <c r="P504" i="9"/>
  <c r="G72" i="8"/>
  <c r="G25" i="8"/>
  <c r="I456" i="9"/>
  <c r="J456" i="9"/>
  <c r="I455" i="9"/>
  <c r="P455" i="9"/>
  <c r="G18" i="8"/>
  <c r="I449" i="9"/>
  <c r="P449" i="9"/>
  <c r="G17" i="8"/>
  <c r="G11" i="8"/>
  <c r="I442" i="9"/>
  <c r="P442" i="9"/>
  <c r="G10" i="8"/>
  <c r="I441" i="9"/>
  <c r="J441" i="9"/>
  <c r="G361" i="7"/>
  <c r="G360" i="7"/>
  <c r="G359" i="7"/>
  <c r="G358" i="7"/>
  <c r="G357" i="7"/>
  <c r="G356" i="7"/>
  <c r="G355" i="7"/>
  <c r="G354" i="7"/>
  <c r="G351" i="7"/>
  <c r="G123" i="7"/>
  <c r="G122" i="7"/>
  <c r="G109" i="7"/>
  <c r="G108" i="7"/>
  <c r="G95" i="7"/>
  <c r="G94" i="7"/>
  <c r="G81" i="7"/>
  <c r="G80" i="7"/>
  <c r="G67" i="7"/>
  <c r="G53" i="7"/>
  <c r="G46" i="7"/>
  <c r="G45" i="7"/>
  <c r="G39" i="7"/>
  <c r="G38" i="7"/>
  <c r="G32" i="7"/>
  <c r="G25" i="7"/>
  <c r="G24" i="7"/>
  <c r="I1023" i="5"/>
  <c r="I591" i="5"/>
  <c r="I590" i="5"/>
  <c r="I589" i="5"/>
  <c r="I588" i="5"/>
  <c r="I587" i="5"/>
  <c r="I586" i="5"/>
  <c r="I585" i="5"/>
  <c r="I584" i="5"/>
  <c r="I429" i="5"/>
  <c r="H582" i="9"/>
  <c r="I215" i="5"/>
  <c r="I208" i="5"/>
  <c r="I201" i="5"/>
  <c r="I194" i="5"/>
  <c r="I173" i="5"/>
  <c r="I166" i="5"/>
  <c r="I159" i="5"/>
  <c r="I152" i="5"/>
  <c r="I145" i="5"/>
  <c r="I138" i="5"/>
  <c r="I131" i="5"/>
  <c r="I124" i="5"/>
  <c r="I117" i="5"/>
  <c r="I110" i="5"/>
  <c r="I103" i="5"/>
  <c r="I96" i="5"/>
  <c r="I89" i="5"/>
  <c r="I82" i="5"/>
  <c r="I73" i="5"/>
  <c r="I66" i="5"/>
  <c r="I60" i="5"/>
  <c r="I53" i="5"/>
  <c r="I46" i="5"/>
  <c r="I39" i="5"/>
  <c r="I32" i="5"/>
  <c r="I25" i="5"/>
  <c r="B34" i="1"/>
  <c r="G431" i="6"/>
  <c r="G430" i="6"/>
  <c r="G429" i="6"/>
  <c r="G428" i="6"/>
  <c r="G427" i="6"/>
  <c r="G426" i="6"/>
  <c r="G425" i="6"/>
  <c r="G424" i="6"/>
  <c r="G82" i="6"/>
  <c r="G81" i="6"/>
  <c r="G75" i="6"/>
  <c r="G74" i="6"/>
  <c r="G68" i="6"/>
  <c r="G67" i="6"/>
  <c r="G61" i="6"/>
  <c r="G60" i="6"/>
  <c r="G54" i="6"/>
  <c r="G53" i="6"/>
  <c r="G47" i="6"/>
  <c r="G46" i="6"/>
  <c r="G39" i="6"/>
  <c r="G38" i="6"/>
  <c r="G32" i="6"/>
  <c r="G31" i="6"/>
  <c r="G25" i="6"/>
  <c r="G24" i="6"/>
  <c r="G18" i="6"/>
  <c r="G17" i="6"/>
  <c r="G11" i="6"/>
  <c r="G10" i="6"/>
  <c r="G393" i="4"/>
  <c r="G392" i="4"/>
  <c r="G391" i="4"/>
  <c r="G390" i="4"/>
  <c r="G389" i="4"/>
  <c r="D16" i="1"/>
  <c r="G18" i="4"/>
  <c r="G17" i="4"/>
  <c r="G11" i="4"/>
  <c r="G28" i="1"/>
  <c r="G10" i="4"/>
  <c r="B28" i="1"/>
  <c r="G937" i="3"/>
  <c r="F937" i="3"/>
  <c r="E937" i="3"/>
  <c r="D937" i="3"/>
  <c r="G619" i="3"/>
  <c r="I505" i="2"/>
  <c r="G618" i="3"/>
  <c r="I504" i="2"/>
  <c r="I530" i="9"/>
  <c r="P530" i="9"/>
  <c r="G617" i="3"/>
  <c r="G616" i="3"/>
  <c r="I502" i="2"/>
  <c r="G615" i="3"/>
  <c r="G614" i="3"/>
  <c r="G613" i="3"/>
  <c r="I499" i="2"/>
  <c r="I525" i="9"/>
  <c r="P525" i="9"/>
  <c r="G612" i="3"/>
  <c r="I498" i="2"/>
  <c r="I524" i="9"/>
  <c r="G611" i="3"/>
  <c r="G610" i="3"/>
  <c r="G609" i="3"/>
  <c r="G608" i="3"/>
  <c r="G607" i="3"/>
  <c r="I493" i="2"/>
  <c r="I519" i="9"/>
  <c r="G606" i="3"/>
  <c r="I492" i="2"/>
  <c r="I518" i="9"/>
  <c r="P518" i="9"/>
  <c r="G605" i="3"/>
  <c r="G604" i="3"/>
  <c r="I490" i="2"/>
  <c r="I516" i="9"/>
  <c r="J516" i="9"/>
  <c r="G603" i="3"/>
  <c r="G602" i="3"/>
  <c r="G601" i="3"/>
  <c r="G600" i="3"/>
  <c r="G599" i="3"/>
  <c r="G598" i="3"/>
  <c r="G597" i="3"/>
  <c r="G213" i="3"/>
  <c r="G192" i="3"/>
  <c r="G171" i="3"/>
  <c r="G164" i="3"/>
  <c r="G157" i="3"/>
  <c r="G129" i="3"/>
  <c r="G122" i="3"/>
  <c r="G45" i="3"/>
  <c r="G38" i="3"/>
  <c r="G31" i="3"/>
  <c r="G17" i="3"/>
  <c r="G10" i="3"/>
  <c r="I804" i="2"/>
  <c r="I503" i="2"/>
  <c r="I529" i="9"/>
  <c r="P529" i="9"/>
  <c r="I501" i="2"/>
  <c r="I500" i="2"/>
  <c r="I497" i="2"/>
  <c r="I523" i="9"/>
  <c r="P523" i="9"/>
  <c r="I496" i="2"/>
  <c r="I522" i="9"/>
  <c r="J522" i="9"/>
  <c r="I495" i="2"/>
  <c r="I521" i="9"/>
  <c r="I494" i="2"/>
  <c r="I520" i="9"/>
  <c r="I491" i="2"/>
  <c r="I517" i="9"/>
  <c r="I489" i="2"/>
  <c r="I488" i="2"/>
  <c r="I487" i="2"/>
  <c r="I486" i="2"/>
  <c r="I485" i="2"/>
  <c r="I113" i="2"/>
  <c r="I112" i="2"/>
  <c r="I106" i="2"/>
  <c r="I105" i="2"/>
  <c r="I99" i="2"/>
  <c r="I98" i="2"/>
  <c r="I88" i="2"/>
  <c r="I87" i="2"/>
  <c r="I81" i="2"/>
  <c r="I80" i="2"/>
  <c r="I74" i="2"/>
  <c r="I73" i="2"/>
  <c r="I67" i="2"/>
  <c r="I66" i="2"/>
  <c r="I60" i="2"/>
  <c r="I59" i="2"/>
  <c r="I53" i="2"/>
  <c r="I52" i="2"/>
  <c r="I46" i="2"/>
  <c r="I45" i="2"/>
  <c r="I39" i="2"/>
  <c r="I38" i="2"/>
  <c r="I32" i="2"/>
  <c r="I25" i="2"/>
  <c r="I24" i="2"/>
  <c r="I18" i="2"/>
  <c r="I11" i="2"/>
  <c r="I10" i="2"/>
  <c r="K37" i="1"/>
  <c r="J37" i="1"/>
  <c r="I37" i="1"/>
  <c r="H37" i="1"/>
  <c r="F37" i="1"/>
  <c r="E37" i="1"/>
  <c r="D37" i="1"/>
  <c r="C37" i="1"/>
  <c r="K34" i="1"/>
  <c r="J34" i="1"/>
  <c r="I34" i="1"/>
  <c r="H34" i="1"/>
  <c r="F34" i="1"/>
  <c r="E34" i="1"/>
  <c r="D34" i="1"/>
  <c r="C34" i="1"/>
  <c r="K28" i="1"/>
  <c r="J28" i="1"/>
  <c r="I28" i="1"/>
  <c r="H28" i="1"/>
  <c r="F28" i="1"/>
  <c r="E28" i="1"/>
  <c r="D28" i="1"/>
  <c r="C28" i="1"/>
  <c r="F580" i="9"/>
  <c r="O580" i="9"/>
  <c r="H579" i="9"/>
  <c r="H580" i="9"/>
  <c r="G579" i="9"/>
  <c r="G580" i="9"/>
  <c r="G577" i="9"/>
  <c r="G578" i="9"/>
  <c r="H577" i="9"/>
  <c r="H578" i="9"/>
  <c r="C577" i="9"/>
  <c r="L577" i="9"/>
  <c r="F576" i="9"/>
  <c r="O576" i="9"/>
  <c r="C576" i="9"/>
  <c r="L576" i="9"/>
  <c r="G576" i="9"/>
  <c r="H576" i="9"/>
  <c r="F263" i="4"/>
  <c r="E580" i="9"/>
  <c r="N580" i="9"/>
  <c r="D580" i="9"/>
  <c r="M580" i="9"/>
  <c r="C580" i="9"/>
  <c r="L580" i="9"/>
  <c r="D579" i="9"/>
  <c r="M579" i="9"/>
  <c r="E579" i="9"/>
  <c r="N579" i="9"/>
  <c r="F579" i="9"/>
  <c r="O579" i="9"/>
  <c r="C579" i="9"/>
  <c r="L579" i="9"/>
  <c r="F578" i="9"/>
  <c r="O578" i="9"/>
  <c r="E578" i="9"/>
  <c r="N578" i="9"/>
  <c r="D578" i="9"/>
  <c r="M578" i="9"/>
  <c r="C578" i="9"/>
  <c r="L578" i="9"/>
  <c r="D577" i="9"/>
  <c r="M577" i="9"/>
  <c r="E577" i="9"/>
  <c r="N577" i="9"/>
  <c r="F577" i="9"/>
  <c r="O577" i="9"/>
  <c r="D576" i="9"/>
  <c r="M576" i="9"/>
  <c r="E576" i="9"/>
  <c r="N576" i="9"/>
  <c r="D575" i="9"/>
  <c r="M575" i="9"/>
  <c r="I580" i="9"/>
  <c r="I579" i="9"/>
  <c r="J579" i="9"/>
  <c r="I578" i="9"/>
  <c r="J578" i="9"/>
  <c r="I577" i="9"/>
  <c r="P577" i="9"/>
  <c r="I576" i="9"/>
  <c r="J576" i="9"/>
  <c r="I575" i="9"/>
  <c r="P575" i="9"/>
  <c r="C575" i="9"/>
  <c r="L575" i="9"/>
  <c r="G575" i="9"/>
  <c r="H575" i="9"/>
  <c r="F575" i="9"/>
  <c r="O575" i="9"/>
  <c r="E575" i="9"/>
  <c r="N575" i="9"/>
  <c r="D582" i="9"/>
  <c r="M582" i="9"/>
  <c r="F582" i="9"/>
  <c r="O582" i="9"/>
  <c r="F268" i="4"/>
  <c r="F390" i="9"/>
  <c r="F284" i="4"/>
  <c r="F406" i="9"/>
  <c r="O406" i="9"/>
  <c r="C16" i="1"/>
  <c r="F348" i="4"/>
  <c r="F470" i="9"/>
  <c r="O470" i="9"/>
  <c r="C380" i="10"/>
  <c r="E268" i="4"/>
  <c r="E390" i="9"/>
  <c r="CS390" i="10"/>
  <c r="E284" i="4"/>
  <c r="E406" i="9"/>
  <c r="CS406" i="10"/>
  <c r="F641" i="4"/>
  <c r="E321" i="4"/>
  <c r="E443" i="9"/>
  <c r="CS443" i="10"/>
  <c r="CR402" i="10"/>
  <c r="J410" i="9"/>
  <c r="C581" i="9"/>
  <c r="L581" i="9"/>
  <c r="H581" i="9"/>
  <c r="C582" i="9"/>
  <c r="L582" i="9"/>
  <c r="G582" i="9"/>
  <c r="CS444" i="10"/>
  <c r="E582" i="9"/>
  <c r="N582" i="9"/>
  <c r="E581" i="9"/>
  <c r="N581" i="9"/>
  <c r="F581" i="9"/>
  <c r="O581" i="9"/>
  <c r="D581" i="9"/>
  <c r="M581" i="9"/>
  <c r="G581" i="9"/>
  <c r="I582" i="9"/>
  <c r="J582" i="9"/>
  <c r="I581" i="9"/>
  <c r="P581" i="9"/>
  <c r="KA103" i="9"/>
  <c r="C106" i="1"/>
  <c r="KA112" i="9"/>
  <c r="H104" i="1"/>
  <c r="E641" i="4"/>
  <c r="KA14" i="9"/>
  <c r="C101" i="1"/>
  <c r="IR5" i="9"/>
  <c r="KA31" i="9"/>
  <c r="F534" i="7"/>
  <c r="F587" i="7"/>
  <c r="KA59" i="9"/>
  <c r="C103" i="1"/>
  <c r="KA92" i="9"/>
  <c r="E596" i="6"/>
  <c r="G561" i="2"/>
  <c r="G585" i="9"/>
  <c r="E562" i="2"/>
  <c r="KA116" i="9"/>
  <c r="JY4" i="9"/>
  <c r="CR460" i="10"/>
  <c r="CR413" i="10"/>
  <c r="M408" i="9"/>
  <c r="CS402" i="10"/>
  <c r="J543" i="9"/>
  <c r="CS391" i="10"/>
  <c r="CS403" i="10"/>
  <c r="J408" i="9"/>
  <c r="CT481" i="10"/>
  <c r="P395" i="9"/>
  <c r="JY5" i="9"/>
  <c r="F156" i="8"/>
  <c r="F157" i="8"/>
  <c r="IR4" i="9"/>
  <c r="F275" i="8"/>
  <c r="E275" i="8"/>
  <c r="D275" i="8"/>
  <c r="F40" i="8"/>
  <c r="F471" i="9"/>
  <c r="CT471" i="10"/>
  <c r="CT465" i="10"/>
  <c r="CT451" i="10"/>
  <c r="O469" i="9"/>
  <c r="O454" i="9"/>
  <c r="CR458" i="10"/>
  <c r="CT442" i="10"/>
  <c r="O478" i="9"/>
  <c r="D40" i="8"/>
  <c r="D471" i="9"/>
  <c r="CR471" i="10"/>
  <c r="I505" i="9"/>
  <c r="J505" i="9"/>
  <c r="CT468" i="10"/>
  <c r="J440" i="9"/>
  <c r="O484" i="9"/>
  <c r="P560" i="9"/>
  <c r="D156" i="8"/>
  <c r="C154" i="8"/>
  <c r="C156" i="8"/>
  <c r="D212" i="8"/>
  <c r="G33" i="8"/>
  <c r="G30" i="8"/>
  <c r="C114" i="8"/>
  <c r="C545" i="9"/>
  <c r="L545" i="9"/>
  <c r="I510" i="9"/>
  <c r="P510" i="9"/>
  <c r="E584" i="9"/>
  <c r="N584" i="9"/>
  <c r="E154" i="8"/>
  <c r="E585" i="9"/>
  <c r="N585" i="9"/>
  <c r="N469" i="9"/>
  <c r="I509" i="9"/>
  <c r="P509" i="9"/>
  <c r="F728" i="7"/>
  <c r="F727" i="7"/>
  <c r="E587" i="7"/>
  <c r="D534" i="7"/>
  <c r="E727" i="7"/>
  <c r="E728" i="7"/>
  <c r="E534" i="7"/>
  <c r="F296" i="7"/>
  <c r="F450" i="9"/>
  <c r="O450" i="9"/>
  <c r="E349" i="7"/>
  <c r="E503" i="9"/>
  <c r="N503" i="9"/>
  <c r="C434" i="7"/>
  <c r="D727" i="7"/>
  <c r="D587" i="7"/>
  <c r="E296" i="7"/>
  <c r="E450" i="9"/>
  <c r="CS450" i="10"/>
  <c r="D433" i="7"/>
  <c r="D296" i="7"/>
  <c r="D450" i="9"/>
  <c r="M450" i="9"/>
  <c r="P583" i="9"/>
  <c r="J394" i="9"/>
  <c r="D349" i="7"/>
  <c r="D503" i="9"/>
  <c r="M503" i="9"/>
  <c r="I508" i="9"/>
  <c r="J508" i="9"/>
  <c r="E433" i="7"/>
  <c r="C725" i="7"/>
  <c r="N392" i="9"/>
  <c r="CS430" i="10"/>
  <c r="CS409" i="10"/>
  <c r="M444" i="9"/>
  <c r="M449" i="9"/>
  <c r="J468" i="9"/>
  <c r="M447" i="9"/>
  <c r="CS468" i="10"/>
  <c r="J559" i="9"/>
  <c r="N452" i="9"/>
  <c r="M441" i="9"/>
  <c r="G137" i="7"/>
  <c r="G725" i="7"/>
  <c r="G134" i="7"/>
  <c r="F431" i="7"/>
  <c r="N455" i="9"/>
  <c r="N454" i="9"/>
  <c r="P454" i="9"/>
  <c r="F349" i="7"/>
  <c r="F503" i="9"/>
  <c r="O503" i="9"/>
  <c r="B37" i="1"/>
  <c r="E19" i="1"/>
  <c r="H661" i="5"/>
  <c r="H663" i="5"/>
  <c r="D915" i="5"/>
  <c r="D1102" i="5"/>
  <c r="D1103" i="5"/>
  <c r="G639" i="5"/>
  <c r="G563" i="9"/>
  <c r="I19" i="1"/>
  <c r="I514" i="5"/>
  <c r="I438" i="9"/>
  <c r="P438" i="9"/>
  <c r="E915" i="5"/>
  <c r="D19" i="1"/>
  <c r="E1067" i="5"/>
  <c r="G663" i="5"/>
  <c r="E1103" i="5"/>
  <c r="C19" i="1"/>
  <c r="E664" i="5"/>
  <c r="D664" i="5"/>
  <c r="D663" i="5"/>
  <c r="F663" i="5"/>
  <c r="G1100" i="5"/>
  <c r="CS404" i="10"/>
  <c r="P423" i="9"/>
  <c r="J412" i="9"/>
  <c r="CS429" i="10"/>
  <c r="CS410" i="10"/>
  <c r="J401" i="9"/>
  <c r="J404" i="9"/>
  <c r="P405" i="9"/>
  <c r="CS408" i="10"/>
  <c r="CR482" i="10"/>
  <c r="K19" i="1"/>
  <c r="I915" i="5"/>
  <c r="D1067" i="5"/>
  <c r="H1100" i="5"/>
  <c r="H1067" i="5"/>
  <c r="C1100" i="5"/>
  <c r="P391" i="9"/>
  <c r="CS459" i="10"/>
  <c r="J393" i="9"/>
  <c r="CS389" i="10"/>
  <c r="J19" i="1"/>
  <c r="I514" i="9"/>
  <c r="J514" i="9"/>
  <c r="G37" i="1"/>
  <c r="F1100" i="5"/>
  <c r="I222" i="5"/>
  <c r="I1100" i="5"/>
  <c r="I219" i="5"/>
  <c r="I661" i="5"/>
  <c r="F1067" i="5"/>
  <c r="H19" i="1"/>
  <c r="C639" i="5"/>
  <c r="C661" i="5"/>
  <c r="O418" i="9"/>
  <c r="CT461" i="10"/>
  <c r="CR479" i="10"/>
  <c r="C620" i="5"/>
  <c r="C544" i="9"/>
  <c r="L544" i="9"/>
  <c r="D800" i="6"/>
  <c r="D707" i="6"/>
  <c r="F245" i="6"/>
  <c r="C328" i="10"/>
  <c r="D728" i="6"/>
  <c r="E245" i="6"/>
  <c r="B328" i="10"/>
  <c r="E503" i="6"/>
  <c r="C914" i="6"/>
  <c r="C913" i="6"/>
  <c r="E781" i="6"/>
  <c r="E800" i="6"/>
  <c r="F707" i="6"/>
  <c r="E914" i="6"/>
  <c r="E796" i="6"/>
  <c r="E728" i="6"/>
  <c r="E707" i="6"/>
  <c r="F596" i="6"/>
  <c r="F504" i="6"/>
  <c r="F503" i="6"/>
  <c r="F728" i="6"/>
  <c r="G91" i="6"/>
  <c r="G796" i="6"/>
  <c r="D503" i="6"/>
  <c r="F911" i="6"/>
  <c r="O460" i="9"/>
  <c r="C503" i="6"/>
  <c r="P489" i="9"/>
  <c r="CT432" i="10"/>
  <c r="F800" i="6"/>
  <c r="J499" i="9"/>
  <c r="CT435" i="10"/>
  <c r="F796" i="6"/>
  <c r="D911" i="6"/>
  <c r="CT421" i="10"/>
  <c r="O413" i="9"/>
  <c r="CT422" i="10"/>
  <c r="CT428" i="10"/>
  <c r="I513" i="9"/>
  <c r="P513" i="9"/>
  <c r="CR456" i="10"/>
  <c r="CT415" i="10"/>
  <c r="CR459" i="10"/>
  <c r="O474" i="9"/>
  <c r="M457" i="9"/>
  <c r="CT438" i="10"/>
  <c r="CR442" i="10"/>
  <c r="D596" i="6"/>
  <c r="G88" i="6"/>
  <c r="CT419" i="10"/>
  <c r="D245" i="6"/>
  <c r="A328" i="10"/>
  <c r="O475" i="9"/>
  <c r="P425" i="9"/>
  <c r="CT423" i="10"/>
  <c r="O449" i="9"/>
  <c r="O467" i="9"/>
  <c r="O464" i="9"/>
  <c r="J459" i="9"/>
  <c r="J457" i="9"/>
  <c r="CT445" i="10"/>
  <c r="O416" i="9"/>
  <c r="D781" i="6"/>
  <c r="E348" i="4"/>
  <c r="E470" i="9"/>
  <c r="N470" i="9"/>
  <c r="J16" i="1"/>
  <c r="D641" i="4"/>
  <c r="D711" i="4"/>
  <c r="C903" i="4"/>
  <c r="E263" i="4"/>
  <c r="D820" i="4"/>
  <c r="E326" i="4"/>
  <c r="E448" i="9"/>
  <c r="CS448" i="10"/>
  <c r="D759" i="4"/>
  <c r="E711" i="4"/>
  <c r="G21" i="4"/>
  <c r="G113" i="4"/>
  <c r="E16" i="1"/>
  <c r="E820" i="4"/>
  <c r="E465" i="4"/>
  <c r="D905" i="4"/>
  <c r="D465" i="4"/>
  <c r="E906" i="4"/>
  <c r="I16" i="1"/>
  <c r="E759" i="4"/>
  <c r="N461" i="9"/>
  <c r="N427" i="9"/>
  <c r="J431" i="9"/>
  <c r="CS436" i="10"/>
  <c r="J435" i="9"/>
  <c r="CS465" i="10"/>
  <c r="H16" i="1"/>
  <c r="CR392" i="10"/>
  <c r="J460" i="9"/>
  <c r="N464" i="9"/>
  <c r="F903" i="4"/>
  <c r="J422" i="9"/>
  <c r="P578" i="9"/>
  <c r="CS484" i="10"/>
  <c r="O462" i="9"/>
  <c r="N428" i="9"/>
  <c r="J495" i="9"/>
  <c r="P564" i="9"/>
  <c r="P417" i="9"/>
  <c r="CS467" i="10"/>
  <c r="CS466" i="10"/>
  <c r="CS475" i="10"/>
  <c r="F820" i="4"/>
  <c r="P446" i="9"/>
  <c r="F16" i="1"/>
  <c r="F711" i="4"/>
  <c r="F466" i="4"/>
  <c r="N431" i="9"/>
  <c r="CR395" i="10"/>
  <c r="P484" i="9"/>
  <c r="CT487" i="10"/>
  <c r="O456" i="9"/>
  <c r="J428" i="9"/>
  <c r="P487" i="9"/>
  <c r="J476" i="9"/>
  <c r="J493" i="9"/>
  <c r="CS420" i="10"/>
  <c r="M424" i="9"/>
  <c r="P469" i="9"/>
  <c r="J465" i="9"/>
  <c r="CS421" i="10"/>
  <c r="CS486" i="10"/>
  <c r="N437" i="9"/>
  <c r="CS426" i="10"/>
  <c r="P540" i="9"/>
  <c r="P437" i="9"/>
  <c r="CS476" i="10"/>
  <c r="P488" i="9"/>
  <c r="CT405" i="10"/>
  <c r="P536" i="9"/>
  <c r="O453" i="9"/>
  <c r="F326" i="4"/>
  <c r="F448" i="9"/>
  <c r="CT448" i="10"/>
  <c r="I512" i="9"/>
  <c r="P512" i="9"/>
  <c r="C463" i="4"/>
  <c r="O390" i="9"/>
  <c r="CT390" i="10"/>
  <c r="N443" i="9"/>
  <c r="CR477" i="10"/>
  <c r="M488" i="9"/>
  <c r="CS447" i="10"/>
  <c r="CR415" i="10"/>
  <c r="J554" i="9"/>
  <c r="M478" i="9"/>
  <c r="P555" i="9"/>
  <c r="J445" i="9"/>
  <c r="D284" i="4"/>
  <c r="D406" i="9"/>
  <c r="M406" i="9"/>
  <c r="D263" i="4"/>
  <c r="E384" i="10"/>
  <c r="O401" i="9"/>
  <c r="I511" i="9"/>
  <c r="P511" i="9"/>
  <c r="I515" i="9"/>
  <c r="J515" i="9"/>
  <c r="G24" i="4"/>
  <c r="G903" i="4"/>
  <c r="J549" i="9"/>
  <c r="CR438" i="10"/>
  <c r="CS440" i="10"/>
  <c r="D321" i="4"/>
  <c r="D443" i="9"/>
  <c r="CR443" i="10"/>
  <c r="D268" i="4"/>
  <c r="D390" i="9"/>
  <c r="CR426" i="10"/>
  <c r="J553" i="9"/>
  <c r="CR423" i="10"/>
  <c r="D348" i="4"/>
  <c r="D470" i="9"/>
  <c r="CR470" i="10"/>
  <c r="D326" i="4"/>
  <c r="D448" i="9"/>
  <c r="M448" i="9"/>
  <c r="H13" i="1"/>
  <c r="F1000" i="3"/>
  <c r="E675" i="3"/>
  <c r="D1113" i="3"/>
  <c r="F1113" i="3"/>
  <c r="F1114" i="3"/>
  <c r="C1114" i="3"/>
  <c r="C1113" i="3"/>
  <c r="I13" i="1"/>
  <c r="D1000" i="3"/>
  <c r="C13" i="1"/>
  <c r="G234" i="3"/>
  <c r="G1000" i="3"/>
  <c r="J13" i="1"/>
  <c r="C675" i="3"/>
  <c r="C676" i="3"/>
  <c r="J519" i="9"/>
  <c r="P519" i="9"/>
  <c r="N406" i="9"/>
  <c r="P532" i="9"/>
  <c r="CR420" i="10"/>
  <c r="CS480" i="10"/>
  <c r="M473" i="9"/>
  <c r="CR472" i="10"/>
  <c r="P498" i="9"/>
  <c r="CS414" i="10"/>
  <c r="E13" i="1"/>
  <c r="O396" i="9"/>
  <c r="CS451" i="10"/>
  <c r="E1111" i="3"/>
  <c r="N471" i="9"/>
  <c r="J451" i="9"/>
  <c r="P480" i="9"/>
  <c r="CR434" i="10"/>
  <c r="J479" i="9"/>
  <c r="CS462" i="10"/>
  <c r="J486" i="9"/>
  <c r="M421" i="9"/>
  <c r="J545" i="9"/>
  <c r="CS419" i="10"/>
  <c r="P571" i="9"/>
  <c r="CT441" i="10"/>
  <c r="M464" i="9"/>
  <c r="M469" i="9"/>
  <c r="N479" i="9"/>
  <c r="N463" i="9"/>
  <c r="M465" i="9"/>
  <c r="CR452" i="10"/>
  <c r="P421" i="9"/>
  <c r="P579" i="9"/>
  <c r="CS393" i="10"/>
  <c r="J414" i="9"/>
  <c r="O407" i="9"/>
  <c r="J481" i="9"/>
  <c r="O393" i="9"/>
  <c r="CR428" i="10"/>
  <c r="CR463" i="10"/>
  <c r="J447" i="9"/>
  <c r="O425" i="9"/>
  <c r="G231" i="3"/>
  <c r="B13" i="1"/>
  <c r="F675" i="3"/>
  <c r="CS416" i="10"/>
  <c r="N438" i="9"/>
  <c r="CR429" i="10"/>
  <c r="CR405" i="10"/>
  <c r="D675" i="3"/>
  <c r="CS418" i="10"/>
  <c r="N424" i="9"/>
  <c r="J561" i="9"/>
  <c r="J455" i="9"/>
  <c r="O440" i="9"/>
  <c r="M399" i="9"/>
  <c r="P490" i="9"/>
  <c r="M430" i="9"/>
  <c r="P568" i="9"/>
  <c r="N422" i="9"/>
  <c r="CS460" i="10"/>
  <c r="CS425" i="10"/>
  <c r="P419" i="9"/>
  <c r="P542" i="9"/>
  <c r="J504" i="9"/>
  <c r="D13" i="1"/>
  <c r="CR398" i="10"/>
  <c r="CS394" i="10"/>
  <c r="P482" i="9"/>
  <c r="J575" i="9"/>
  <c r="J572" i="9"/>
  <c r="M481" i="9"/>
  <c r="J541" i="9"/>
  <c r="I527" i="9"/>
  <c r="P527" i="9"/>
  <c r="CT485" i="10"/>
  <c r="M476" i="9"/>
  <c r="M422" i="9"/>
  <c r="CR454" i="10"/>
  <c r="CR414" i="10"/>
  <c r="CR474" i="10"/>
  <c r="O457" i="9"/>
  <c r="J453" i="9"/>
  <c r="CR401" i="10"/>
  <c r="J463" i="9"/>
  <c r="CT447" i="10"/>
  <c r="K13" i="1"/>
  <c r="O472" i="9"/>
  <c r="CR435" i="10"/>
  <c r="CR393" i="10"/>
  <c r="I526" i="9"/>
  <c r="I528" i="9"/>
  <c r="P528" i="9"/>
  <c r="I531" i="9"/>
  <c r="O392" i="9"/>
  <c r="P392" i="9"/>
  <c r="J397" i="9"/>
  <c r="CS407" i="10"/>
  <c r="CR451" i="10"/>
  <c r="P472" i="9"/>
  <c r="CT477" i="10"/>
  <c r="P477" i="9"/>
  <c r="CR486" i="10"/>
  <c r="P547" i="9"/>
  <c r="J433" i="9"/>
  <c r="J533" i="9"/>
  <c r="P485" i="9"/>
  <c r="O430" i="9"/>
  <c r="M485" i="9"/>
  <c r="J398" i="9"/>
  <c r="M466" i="9"/>
  <c r="M475" i="9"/>
  <c r="O397" i="9"/>
  <c r="P462" i="9"/>
  <c r="CR389" i="10"/>
  <c r="J434" i="9"/>
  <c r="O446" i="9"/>
  <c r="CT426" i="10"/>
  <c r="F13" i="1"/>
  <c r="P548" i="9"/>
  <c r="O412" i="9"/>
  <c r="CR417" i="10"/>
  <c r="N433" i="9"/>
  <c r="CR416" i="10"/>
  <c r="O431" i="9"/>
  <c r="G530" i="2"/>
  <c r="G556" i="9"/>
  <c r="C530" i="2"/>
  <c r="C556" i="9"/>
  <c r="L556" i="9"/>
  <c r="D969" i="2"/>
  <c r="J10" i="1"/>
  <c r="G511" i="2"/>
  <c r="G537" i="9"/>
  <c r="H10" i="1"/>
  <c r="G515" i="2"/>
  <c r="G541" i="9"/>
  <c r="H969" i="2"/>
  <c r="D1001" i="2"/>
  <c r="D1000" i="2"/>
  <c r="H1001" i="2"/>
  <c r="E969" i="2"/>
  <c r="D10" i="1"/>
  <c r="G562" i="2"/>
  <c r="E561" i="2"/>
  <c r="E1001" i="2"/>
  <c r="I10" i="1"/>
  <c r="E530" i="2"/>
  <c r="E556" i="9"/>
  <c r="N556" i="9"/>
  <c r="P524" i="9"/>
  <c r="J524" i="9"/>
  <c r="P521" i="9"/>
  <c r="J521" i="9"/>
  <c r="J581" i="9"/>
  <c r="P444" i="9"/>
  <c r="M462" i="9"/>
  <c r="CS483" i="10"/>
  <c r="O452" i="9"/>
  <c r="CR396" i="10"/>
  <c r="O389" i="9"/>
  <c r="J443" i="9"/>
  <c r="P573" i="9"/>
  <c r="J567" i="9"/>
  <c r="J449" i="9"/>
  <c r="J565" i="9"/>
  <c r="N441" i="9"/>
  <c r="J577" i="9"/>
  <c r="P456" i="9"/>
  <c r="J389" i="9"/>
  <c r="M404" i="9"/>
  <c r="O408" i="9"/>
  <c r="CR409" i="10"/>
  <c r="N423" i="9"/>
  <c r="O424" i="9"/>
  <c r="CT429" i="10"/>
  <c r="CS439" i="10"/>
  <c r="M440" i="9"/>
  <c r="CR445" i="10"/>
  <c r="J452" i="9"/>
  <c r="P491" i="9"/>
  <c r="G998" i="2"/>
  <c r="J506" i="9"/>
  <c r="P473" i="9"/>
  <c r="J432" i="9"/>
  <c r="CS474" i="10"/>
  <c r="M453" i="9"/>
  <c r="M487" i="9"/>
  <c r="O459" i="9"/>
  <c r="O476" i="9"/>
  <c r="CS485" i="10"/>
  <c r="P570" i="9"/>
  <c r="O433" i="9"/>
  <c r="CR433" i="10"/>
  <c r="J538" i="9"/>
  <c r="CR480" i="10"/>
  <c r="P552" i="9"/>
  <c r="J530" i="9"/>
  <c r="P467" i="9"/>
  <c r="N473" i="9"/>
  <c r="J429" i="9"/>
  <c r="P403" i="9"/>
  <c r="J483" i="9"/>
  <c r="M484" i="9"/>
  <c r="J466" i="9"/>
  <c r="N453" i="9"/>
  <c r="N412" i="9"/>
  <c r="CR468" i="10"/>
  <c r="CS432" i="10"/>
  <c r="J442" i="9"/>
  <c r="J416" i="9"/>
  <c r="P500" i="9"/>
  <c r="CR400" i="10"/>
  <c r="CR418" i="10"/>
  <c r="CR425" i="10"/>
  <c r="O480" i="9"/>
  <c r="CT463" i="10"/>
  <c r="P409" i="9"/>
  <c r="J539" i="9"/>
  <c r="CS472" i="10"/>
  <c r="P478" i="9"/>
  <c r="J400" i="9"/>
  <c r="O482" i="9"/>
  <c r="CT400" i="10"/>
  <c r="O434" i="9"/>
  <c r="CT404" i="10"/>
  <c r="P522" i="9"/>
  <c r="J436" i="9"/>
  <c r="J544" i="9"/>
  <c r="P582" i="9"/>
  <c r="J557" i="9"/>
  <c r="CT443" i="10"/>
  <c r="M461" i="9"/>
  <c r="J525" i="9"/>
  <c r="CT411" i="10"/>
  <c r="J426" i="9"/>
  <c r="CS399" i="10"/>
  <c r="P474" i="9"/>
  <c r="O417" i="9"/>
  <c r="N395" i="9"/>
  <c r="J415" i="9"/>
  <c r="P424" i="9"/>
  <c r="CT458" i="10"/>
  <c r="J458" i="9"/>
  <c r="C998" i="2"/>
  <c r="CT488" i="10"/>
  <c r="N398" i="9"/>
  <c r="J430" i="9"/>
  <c r="O486" i="9"/>
  <c r="M431" i="9"/>
  <c r="CS449" i="10"/>
  <c r="N411" i="9"/>
  <c r="M412" i="9"/>
  <c r="N442" i="9"/>
  <c r="N435" i="9"/>
  <c r="O398" i="9"/>
  <c r="J537" i="9"/>
  <c r="CS417" i="10"/>
  <c r="K10" i="1"/>
  <c r="CS457" i="10"/>
  <c r="CR446" i="10"/>
  <c r="CR397" i="10"/>
  <c r="CT473" i="10"/>
  <c r="P546" i="9"/>
  <c r="J396" i="9"/>
  <c r="P562" i="9"/>
  <c r="P492" i="9"/>
  <c r="O409" i="9"/>
  <c r="P496" i="9"/>
  <c r="CT414" i="10"/>
  <c r="N488" i="9"/>
  <c r="F998" i="2"/>
  <c r="P517" i="9"/>
  <c r="J517" i="9"/>
  <c r="P520" i="9"/>
  <c r="J520" i="9"/>
  <c r="CR483" i="10"/>
  <c r="M483" i="9"/>
  <c r="D559" i="2"/>
  <c r="D585" i="9"/>
  <c r="M585" i="9"/>
  <c r="E10" i="1"/>
  <c r="O394" i="9"/>
  <c r="CT394" i="10"/>
  <c r="J580" i="9"/>
  <c r="P580" i="9"/>
  <c r="N487" i="9"/>
  <c r="CS487" i="10"/>
  <c r="P501" i="9"/>
  <c r="J501" i="9"/>
  <c r="J550" i="9"/>
  <c r="P550" i="9"/>
  <c r="CT406" i="10"/>
  <c r="J420" i="9"/>
  <c r="CS396" i="10"/>
  <c r="CT391" i="10"/>
  <c r="CT439" i="10"/>
  <c r="J574" i="9"/>
  <c r="CS415" i="10"/>
  <c r="N390" i="9"/>
  <c r="O427" i="9"/>
  <c r="CR391" i="10"/>
  <c r="N401" i="9"/>
  <c r="O420" i="9"/>
  <c r="J427" i="9"/>
  <c r="J439" i="9"/>
  <c r="N456" i="9"/>
  <c r="CS478" i="10"/>
  <c r="P535" i="9"/>
  <c r="P551" i="9"/>
  <c r="P563" i="9"/>
  <c r="CT470" i="10"/>
  <c r="P507" i="9"/>
  <c r="J534" i="9"/>
  <c r="P558" i="9"/>
  <c r="J413" i="9"/>
  <c r="P516" i="9"/>
  <c r="J523" i="9"/>
  <c r="P566" i="9"/>
  <c r="N405" i="9"/>
  <c r="P475" i="9"/>
  <c r="O483" i="9"/>
  <c r="CR410" i="10"/>
  <c r="P399" i="9"/>
  <c r="M467" i="9"/>
  <c r="J402" i="9"/>
  <c r="J407" i="9"/>
  <c r="CR436" i="10"/>
  <c r="P502" i="9"/>
  <c r="M455" i="9"/>
  <c r="CR427" i="10"/>
  <c r="CR411" i="10"/>
  <c r="CS434" i="10"/>
  <c r="P411" i="9"/>
  <c r="CT403" i="10"/>
  <c r="CR407" i="10"/>
  <c r="M437" i="9"/>
  <c r="O437" i="9"/>
  <c r="F559" i="2"/>
  <c r="N413" i="9"/>
  <c r="CS413" i="10"/>
  <c r="F969" i="2"/>
  <c r="I116" i="2"/>
  <c r="C559" i="2"/>
  <c r="C522" i="2"/>
  <c r="H559" i="2"/>
  <c r="O436" i="9"/>
  <c r="CT436" i="10"/>
  <c r="I119" i="2"/>
  <c r="I998" i="2"/>
  <c r="C969" i="2"/>
  <c r="J518" i="9"/>
  <c r="P418" i="9"/>
  <c r="O479" i="9"/>
  <c r="N482" i="9"/>
  <c r="CS477" i="10"/>
  <c r="J529" i="9"/>
  <c r="N458" i="9"/>
  <c r="O402" i="9"/>
  <c r="C10" i="1"/>
  <c r="CS446" i="10"/>
  <c r="CS481" i="10"/>
  <c r="CR394" i="10"/>
  <c r="P441" i="9"/>
  <c r="N397" i="9"/>
  <c r="M419" i="9"/>
  <c r="CR439" i="10"/>
  <c r="P494" i="9"/>
  <c r="P569" i="9"/>
  <c r="CT455" i="10"/>
  <c r="O466" i="9"/>
  <c r="O444" i="9"/>
  <c r="P576" i="9"/>
  <c r="M403" i="9"/>
  <c r="CR432" i="10"/>
  <c r="J497" i="9"/>
  <c r="CS445" i="10"/>
  <c r="CT410" i="10"/>
  <c r="O399" i="9"/>
  <c r="CS400" i="10"/>
  <c r="CT395" i="10"/>
  <c r="C1067" i="5"/>
  <c r="G326" i="4"/>
  <c r="I448" i="9"/>
  <c r="P448" i="9"/>
  <c r="G127" i="4"/>
  <c r="D248" i="10"/>
  <c r="H585" i="9"/>
  <c r="G13" i="1"/>
  <c r="G1111" i="3"/>
  <c r="G1113" i="3"/>
  <c r="F585" i="9"/>
  <c r="O585" i="9"/>
  <c r="G263" i="4"/>
  <c r="G268" i="4"/>
  <c r="I390" i="9"/>
  <c r="P390" i="9"/>
  <c r="C585" i="9"/>
  <c r="L585" i="9"/>
  <c r="D278" i="8"/>
  <c r="D277" i="8"/>
  <c r="F277" i="8"/>
  <c r="F278" i="8"/>
  <c r="E278" i="8"/>
  <c r="E277" i="8"/>
  <c r="J510" i="9"/>
  <c r="O471" i="9"/>
  <c r="G275" i="8"/>
  <c r="J509" i="9"/>
  <c r="M471" i="9"/>
  <c r="P505" i="9"/>
  <c r="CT450" i="10"/>
  <c r="O448" i="9"/>
  <c r="E156" i="8"/>
  <c r="E157" i="8"/>
  <c r="C157" i="8"/>
  <c r="G212" i="8"/>
  <c r="I464" i="9"/>
  <c r="G169" i="8"/>
  <c r="N448" i="9"/>
  <c r="I461" i="9"/>
  <c r="G154" i="8"/>
  <c r="G40" i="8"/>
  <c r="I471" i="9"/>
  <c r="CR450" i="10"/>
  <c r="C727" i="7"/>
  <c r="C728" i="7"/>
  <c r="G727" i="7"/>
  <c r="G728" i="7"/>
  <c r="N450" i="9"/>
  <c r="F433" i="7"/>
  <c r="F434" i="7"/>
  <c r="P508" i="9"/>
  <c r="G534" i="7"/>
  <c r="G587" i="7"/>
  <c r="G349" i="7"/>
  <c r="I503" i="9"/>
  <c r="G431" i="7"/>
  <c r="G296" i="7"/>
  <c r="I450" i="9"/>
  <c r="P514" i="9"/>
  <c r="H664" i="5"/>
  <c r="J438" i="9"/>
  <c r="F1102" i="5"/>
  <c r="F1103" i="5"/>
  <c r="C1103" i="5"/>
  <c r="C1102" i="5"/>
  <c r="G1103" i="5"/>
  <c r="G1102" i="5"/>
  <c r="H1103" i="5"/>
  <c r="H1102" i="5"/>
  <c r="I1102" i="5"/>
  <c r="I1103" i="5"/>
  <c r="I1067" i="5"/>
  <c r="G19" i="1"/>
  <c r="C664" i="5"/>
  <c r="C663" i="5"/>
  <c r="I663" i="5"/>
  <c r="I664" i="5"/>
  <c r="J512" i="9"/>
  <c r="J513" i="9"/>
  <c r="B19" i="1"/>
  <c r="G800" i="6"/>
  <c r="F913" i="6"/>
  <c r="F914" i="6"/>
  <c r="D914" i="6"/>
  <c r="D913" i="6"/>
  <c r="J527" i="9"/>
  <c r="G728" i="6"/>
  <c r="G781" i="6"/>
  <c r="G911" i="6"/>
  <c r="G596" i="6"/>
  <c r="P515" i="9"/>
  <c r="J528" i="9"/>
  <c r="G707" i="6"/>
  <c r="G285" i="6"/>
  <c r="D368" i="10"/>
  <c r="G501" i="6"/>
  <c r="G245" i="6"/>
  <c r="D328" i="10"/>
  <c r="C906" i="4"/>
  <c r="C905" i="4"/>
  <c r="CS470" i="10"/>
  <c r="F905" i="4"/>
  <c r="F906" i="4"/>
  <c r="G905" i="4"/>
  <c r="G906" i="4"/>
  <c r="CR448" i="10"/>
  <c r="G463" i="4"/>
  <c r="G466" i="4"/>
  <c r="D327" i="10"/>
  <c r="G284" i="4"/>
  <c r="I406" i="9"/>
  <c r="J406" i="9"/>
  <c r="G348" i="4"/>
  <c r="I470" i="9"/>
  <c r="P470" i="9"/>
  <c r="B16" i="1"/>
  <c r="C465" i="4"/>
  <c r="C466" i="4"/>
  <c r="CR406" i="10"/>
  <c r="M470" i="9"/>
  <c r="CR390" i="10"/>
  <c r="M390" i="9"/>
  <c r="M443" i="9"/>
  <c r="G656" i="4"/>
  <c r="G641" i="4"/>
  <c r="G820" i="4"/>
  <c r="G711" i="4"/>
  <c r="G16" i="1"/>
  <c r="G759" i="4"/>
  <c r="J511" i="9"/>
  <c r="G1114" i="3"/>
  <c r="E1114" i="3"/>
  <c r="E1113" i="3"/>
  <c r="G673" i="3"/>
  <c r="J526" i="9"/>
  <c r="P526" i="9"/>
  <c r="P531" i="9"/>
  <c r="J531" i="9"/>
  <c r="C1001" i="2"/>
  <c r="C1000" i="2"/>
  <c r="G1001" i="2"/>
  <c r="G1000" i="2"/>
  <c r="I1000" i="2"/>
  <c r="I1001" i="2"/>
  <c r="F1001" i="2"/>
  <c r="F1000" i="2"/>
  <c r="F562" i="2"/>
  <c r="F561" i="2"/>
  <c r="H561" i="2"/>
  <c r="H562" i="2"/>
  <c r="D561" i="2"/>
  <c r="D562" i="2"/>
  <c r="C561" i="2"/>
  <c r="C562" i="2"/>
  <c r="I969" i="2"/>
  <c r="G10" i="1"/>
  <c r="I559" i="2"/>
  <c r="B10" i="1"/>
  <c r="I530" i="2"/>
  <c r="I556" i="9"/>
  <c r="D584" i="9"/>
  <c r="M584" i="9"/>
  <c r="F584" i="9"/>
  <c r="O584" i="9"/>
  <c r="G584" i="9"/>
  <c r="H584" i="9"/>
  <c r="C584" i="9"/>
  <c r="L584" i="9"/>
  <c r="J448" i="9"/>
  <c r="J390" i="9"/>
  <c r="I585" i="9"/>
  <c r="J585" i="9"/>
  <c r="G277" i="8"/>
  <c r="G278" i="8"/>
  <c r="G156" i="8"/>
  <c r="G157" i="8"/>
  <c r="P461" i="9"/>
  <c r="J461" i="9"/>
  <c r="P471" i="9"/>
  <c r="J471" i="9"/>
  <c r="J464" i="9"/>
  <c r="P464" i="9"/>
  <c r="J470" i="9"/>
  <c r="G433" i="7"/>
  <c r="G434" i="7"/>
  <c r="P450" i="9"/>
  <c r="J450" i="9"/>
  <c r="P503" i="9"/>
  <c r="J503" i="9"/>
  <c r="P406" i="9"/>
  <c r="G913" i="6"/>
  <c r="G914" i="6"/>
  <c r="G503" i="6"/>
  <c r="G504" i="6"/>
  <c r="G465" i="4"/>
  <c r="D326" i="10"/>
  <c r="G676" i="3"/>
  <c r="G675" i="3"/>
  <c r="I562" i="2"/>
  <c r="I561" i="2"/>
  <c r="I584" i="9"/>
  <c r="P556" i="9"/>
  <c r="J556" i="9"/>
  <c r="P585" i="9"/>
  <c r="J584" i="9"/>
  <c r="P584" i="9"/>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<sst xmlns="http://schemas.openxmlformats.org/spreadsheetml/2006/main" count="8287" uniqueCount="1304">
  <si>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</si>
  <si>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</si>
  <si>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</si>
  <si>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</si>
  <si>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</si>
  <si>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</si>
  <si>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</si>
  <si>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</si>
  <si>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</si>
  <si>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</si>
  <si>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</si>
  <si>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</si>
  <si>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</si>
  <si>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</si>
  <si>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</si>
  <si>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</si>
  <si>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</si>
  <si>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</si>
  <si>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</si>
  <si>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</si>
  <si>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</si>
  <si>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</si>
  <si>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</si>
  <si>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</si>
  <si>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</si>
  <si>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</si>
  <si>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</si>
  <si>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</si>
  <si>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</si>
  <si>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</si>
  <si>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</si>
  <si>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</si>
  <si>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</si>
  <si>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</si>
  <si>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</si>
  <si>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</si>
  <si>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</si>
  <si>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</si>
  <si>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</si>
  <si>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</si>
  <si>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</si>
  <si>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</si>
  <si>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</si>
  <si>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</si>
  <si>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</si>
  <si>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</si>
  <si>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</si>
  <si>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</si>
  <si>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</si>
  <si>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</si>
  <si>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</si>
  <si>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</si>
  <si>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</si>
  <si>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</si>
  <si>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</si>
  <si>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</si>
  <si>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</si>
  <si>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</si>
  <si>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</si>
  <si>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</si>
  <si>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</si>
  <si>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</si>
  <si>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</si>
  <si>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</si>
  <si>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</si>
  <si>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</si>
  <si>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</si>
  <si>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</si>
  <si>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</si>
  <si>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</si>
  <si>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</si>
  <si>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</si>
  <si>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</si>
  <si>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</si>
  <si>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</si>
  <si>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</si>
  <si>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</si>
  <si>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</si>
  <si>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</si>
  <si>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</si>
  <si>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</si>
  <si>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</si>
  <si>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</si>
  <si>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</si>
  <si>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</si>
  <si>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</si>
  <si>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</si>
  <si>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</si>
  <si>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</si>
  <si>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</si>
  <si>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</si>
  <si>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</si>
  <si>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</si>
  <si>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</si>
  <si>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</si>
  <si>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</si>
  <si>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</si>
  <si>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</si>
  <si>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</si>
  <si>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</si>
  <si>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</si>
  <si>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</si>
  <si>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</si>
  <si>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</si>
  <si>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</si>
  <si>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</si>
  <si>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</si>
  <si>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</si>
  <si>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</si>
  <si>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</si>
  <si>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</si>
  <si>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</si>
  <si>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</si>
  <si>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</si>
  <si>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</si>
  <si>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</si>
  <si>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</si>
  <si>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</si>
  <si>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</si>
  <si>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</si>
  <si>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</si>
  <si>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</si>
  <si>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</si>
  <si>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</si>
  <si>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</si>
  <si>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</si>
  <si>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</si>
  <si>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</si>
  <si>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</si>
  <si>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</si>
  <si>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</si>
  <si>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</si>
  <si>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</si>
  <si>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</si>
  <si>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</si>
  <si>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</si>
  <si>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</si>
  <si>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</si>
  <si>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</si>
  <si>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</si>
  <si>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</si>
  <si>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</si>
  <si>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</si>
  <si>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</si>
  <si>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</si>
  <si>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</si>
  <si>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</si>
  <si>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</si>
  <si>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</si>
  <si>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</si>
  <si>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</si>
  <si>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</si>
  <si>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</si>
  <si>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</si>
  <si>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</si>
  <si>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</si>
  <si>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</si>
  <si>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</si>
  <si>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</si>
  <si>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</si>
  <si>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</si>
  <si>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</si>
  <si>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</si>
  <si>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</si>
  <si>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</si>
  <si>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</si>
  <si>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</si>
  <si>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</si>
  <si>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</si>
  <si>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</si>
  <si>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</si>
  <si>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</si>
  <si>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</si>
  <si>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</si>
  <si>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</si>
  <si>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</si>
  <si>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</si>
  <si>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</si>
  <si>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</si>
  <si>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</si>
  <si>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</si>
  <si>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</si>
  <si>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</si>
  <si>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</si>
  <si>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</si>
  <si>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</si>
  <si>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</si>
  <si>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</si>
  <si>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</si>
  <si>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</si>
  <si>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</si>
  <si>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</si>
  <si>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</si>
  <si>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</si>
  <si>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</si>
  <si>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</si>
  <si>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</si>
  <si>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</si>
  <si>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</si>
  <si>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</si>
  <si>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</si>
  <si>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</si>
  <si>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</si>
  <si>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</si>
  <si>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</si>
  <si>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</si>
  <si>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</si>
  <si>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</si>
  <si>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</si>
  <si>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</si>
  <si>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</si>
  <si>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</si>
  <si>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</si>
  <si>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</si>
  <si>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</si>
  <si>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</si>
  <si>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</si>
  <si>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</si>
  <si>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</si>
  <si>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</si>
  <si>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</si>
  <si>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</si>
  <si>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</si>
  <si>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</si>
  <si>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</si>
  <si>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</si>
  <si>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</si>
  <si>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</si>
  <si>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</si>
  <si>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</si>
  <si>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</si>
  <si>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</si>
  <si>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</si>
  <si>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</si>
  <si>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</si>
  <si>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</si>
  <si>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</si>
  <si>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</si>
  <si>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</si>
  <si>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</si>
  <si>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</si>
  <si>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</si>
  <si>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</si>
  <si>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</si>
  <si>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</si>
  <si>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</si>
  <si>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</si>
  <si>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</si>
  <si>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</si>
  <si>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</si>
  <si>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</si>
  <si>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</si>
  <si>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</si>
  <si>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</si>
  <si>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</si>
  <si>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</si>
  <si>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</si>
  <si>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</si>
  <si>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</si>
  <si>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</si>
  <si>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</si>
  <si>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</si>
  <si>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</si>
  <si>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</si>
  <si>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</si>
  <si>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</si>
  <si>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</si>
  <si>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</si>
  <si>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</si>
  <si>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</si>
  <si>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</si>
  <si>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</si>
  <si>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</si>
  <si>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</si>
  <si>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</si>
  <si>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</si>
  <si>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</si>
  <si>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</si>
  <si>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</si>
  <si>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</si>
  <si>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</si>
  <si>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</si>
  <si>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</si>
  <si>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</si>
  <si>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</si>
  <si>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</si>
  <si>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</si>
  <si>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</si>
  <si>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</si>
  <si>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</si>
  <si>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</si>
  <si>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</si>
  <si>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</si>
  <si>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</si>
  <si>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</si>
  <si>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</si>
  <si>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</si>
  <si>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</si>
  <si>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</si>
  <si>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</si>
  <si>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</si>
  <si>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</si>
  <si>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</si>
  <si>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</si>
  <si>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</si>
  <si>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</si>
  <si>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</si>
  <si>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</si>
  <si>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</si>
  <si>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</si>
  <si>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</si>
  <si>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</si>
  <si>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</si>
  <si>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</si>
  <si>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</si>
  <si>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</si>
  <si>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</si>
  <si>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</si>
  <si>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</si>
  <si>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</si>
  <si>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</si>
  <si>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</si>
  <si>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</si>
  <si>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</si>
  <si>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</si>
  <si>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</si>
  <si>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</si>
  <si>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</si>
  <si>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</si>
  <si>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</si>
  <si>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</si>
  <si>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</si>
  <si>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</si>
  <si>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</si>
  <si>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</si>
  <si>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</si>
  <si>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</si>
  <si>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</si>
  <si>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</si>
  <si>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</si>
  <si>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</si>
  <si>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</si>
  <si>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</si>
  <si>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</si>
  <si>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</si>
  <si>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</si>
  <si>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</si>
  <si>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</si>
  <si>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</si>
  <si>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</si>
  <si>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</si>
  <si>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</si>
  <si>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</si>
  <si>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</si>
  <si>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</si>
  <si>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</si>
  <si>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</si>
  <si>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</si>
  <si>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</si>
  <si>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</si>
  <si>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</si>
  <si>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</si>
  <si>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</si>
  <si>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</si>
  <si>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</si>
  <si>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</si>
  <si>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</si>
  <si>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</si>
  <si>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</si>
  <si>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</si>
  <si>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</si>
  <si>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</si>
  <si>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</si>
  <si>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</si>
  <si>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</si>
  <si>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</si>
  <si>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</si>
  <si>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</si>
  <si>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</si>
  <si>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</si>
  <si>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</si>
  <si>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</si>
  <si>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</si>
  <si>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</si>
  <si>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</si>
  <si>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</si>
  <si>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</si>
  <si>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</si>
  <si>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</si>
  <si>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</si>
  <si>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</si>
  <si>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</si>
  <si>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</si>
  <si>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</si>
  <si>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</si>
  <si>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</si>
  <si>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</si>
  <si>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</si>
  <si>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</si>
  <si>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</si>
  <si>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</si>
  <si>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</si>
  <si>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</si>
  <si>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</si>
  <si>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</si>
  <si>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</si>
  <si>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</si>
  <si>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</si>
  <si>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</si>
  <si>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</si>
  <si>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</si>
  <si>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</si>
  <si>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</si>
  <si>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</si>
  <si>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</si>
  <si>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</si>
  <si>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</si>
  <si>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</si>
  <si>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</si>
  <si>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</si>
  <si>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</si>
  <si>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</si>
  <si>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</si>
  <si>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</si>
  <si>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</si>
  <si>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</si>
  <si>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</si>
  <si>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</si>
  <si>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</si>
  <si>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</si>
  <si>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</si>
  <si>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</si>
  <si>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</si>
  <si>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</si>
  <si>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</si>
  <si>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</si>
  <si>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</si>
  <si>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</si>
  <si>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</si>
  <si>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</si>
  <si>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</si>
  <si>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</si>
  <si>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</si>
  <si>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</si>
  <si>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</si>
  <si>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</si>
  <si>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</si>
  <si>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</si>
  <si>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</si>
  <si>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</si>
  <si>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</si>
  <si>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</si>
  <si>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</si>
  <si>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</si>
  <si>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</si>
  <si>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</si>
  <si>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</si>
  <si>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</si>
  <si>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</si>
  <si>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</si>
  <si>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</si>
  <si>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</si>
  <si>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</si>
  <si>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</si>
  <si>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</si>
  <si>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</si>
  <si>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</si>
  <si>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</si>
  <si>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</si>
  <si>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</si>
  <si>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</si>
  <si>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</si>
  <si>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</si>
  <si>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</si>
  <si>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</si>
  <si>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</si>
  <si>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</si>
  <si>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</si>
  <si>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</si>
  <si>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</si>
  <si>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</si>
  <si>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</si>
  <si>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</si>
  <si>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</si>
  <si>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</si>
  <si>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</si>
  <si>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</si>
  <si>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</si>
  <si>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</si>
  <si>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</si>
  <si>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</si>
  <si>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</si>
  <si>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</si>
  <si>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</si>
  <si>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</si>
  <si>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</si>
  <si>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</si>
  <si>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</si>
  <si>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</si>
  <si>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</si>
  <si>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</si>
  <si>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</si>
  <si>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</si>
  <si>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</si>
  <si>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</si>
  <si>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</si>
  <si>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</si>
  <si>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</si>
  <si>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</si>
  <si>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</si>
  <si>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</si>
  <si>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</si>
  <si>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</si>
  <si>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</si>
  <si>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</si>
  <si>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</si>
  <si>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</si>
  <si>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</si>
  <si>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</si>
  <si>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</si>
  <si>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</si>
  <si>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</si>
  <si>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</si>
  <si>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</si>
  <si>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</si>
  <si>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</si>
  <si>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</si>
  <si>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</si>
  <si>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</si>
  <si>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</si>
  <si>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</si>
  <si>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</si>
  <si>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</si>
  <si>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</si>
  <si>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</si>
  <si>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</si>
  <si>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</si>
  <si>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</si>
  <si>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</si>
  <si>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</si>
  <si>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</si>
  <si>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</si>
  <si>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</si>
  <si>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</si>
  <si>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</si>
  <si>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</si>
  <si>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</si>
  <si>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</si>
  <si>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</si>
  <si>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</si>
  <si>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</si>
  <si>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</si>
  <si>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</si>
  <si>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</si>
  <si>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</si>
  <si>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</si>
  <si>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</si>
  <si>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</si>
  <si>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</si>
  <si>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</si>
  <si>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</si>
  <si>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</si>
  <si>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</si>
  <si>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</si>
  <si>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</si>
  <si>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</si>
  <si>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</si>
  <si>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</si>
  <si>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</si>
  <si>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</si>
  <si>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</si>
  <si>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</si>
  <si>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</si>
  <si>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</si>
  <si>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</si>
  <si>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</si>
  <si>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</si>
  <si>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</si>
  <si>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</si>
  <si>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</si>
  <si>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</si>
  <si>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</si>
  <si>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</si>
  <si>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</si>
  <si>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</si>
  <si>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</si>
  <si>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</si>
  <si>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</si>
  <si>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</si>
  <si>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</si>
  <si>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</si>
  <si>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</si>
  <si>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</si>
  <si>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</si>
  <si>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</si>
  <si>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</si>
  <si>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</si>
  <si>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</si>
  <si>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</si>
  <si>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</si>
  <si>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</si>
  <si>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</si>
  <si>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</si>
  <si>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</si>
  <si>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</si>
  <si>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</si>
  <si>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</si>
  <si>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</si>
  <si>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</si>
  <si>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</si>
  <si>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</si>
  <si>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</si>
  <si>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</si>
  <si>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</si>
  <si>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</si>
  <si>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</si>
  <si>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</si>
  <si>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</si>
  <si>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</si>
  <si>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</si>
  <si>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</si>
  <si>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</si>
  <si>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</si>
  <si>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</si>
  <si>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</si>
  <si>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</si>
  <si>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</si>
  <si>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</si>
  <si>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</si>
  <si>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</si>
  <si>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</si>
  <si>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</si>
  <si>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</si>
  <si>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</si>
  <si>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</si>
  <si>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</si>
  <si>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</si>
  <si>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</si>
  <si>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</si>
  <si>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</si>
  <si>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</si>
  <si>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</si>
  <si>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</si>
  <si>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</si>
  <si>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</si>
  <si>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</si>
  <si>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</si>
  <si>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</si>
  <si>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</si>
  <si>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</si>
  <si>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</si>
  <si>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</si>
  <si>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</si>
  <si>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</si>
  <si>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</si>
  <si>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</si>
  <si>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</si>
  <si>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</si>
  <si>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</si>
  <si>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</si>
  <si>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</si>
  <si>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</si>
  <si>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</si>
  <si>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</si>
  <si>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</si>
  <si>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</si>
  <si>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</si>
  <si>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</si>
  <si>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</si>
  <si>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</si>
  <si>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</si>
  <si>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</si>
  <si>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</si>
  <si>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</si>
  <si>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</si>
  <si>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</si>
  <si>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</si>
  <si>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</si>
  <si>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</si>
  <si>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</si>
  <si>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</si>
  <si>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</si>
  <si>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</si>
  <si>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</si>
  <si>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</si>
  <si>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</si>
  <si>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</si>
  <si>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</si>
  <si>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</si>
  <si>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</si>
  <si>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</si>
  <si>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</si>
  <si>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</si>
  <si>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</si>
  <si>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</si>
  <si>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</si>
  <si>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</si>
  <si>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</si>
  <si>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</si>
  <si>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</si>
  <si>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</si>
  <si>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</si>
  <si>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</si>
  <si>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</si>
  <si>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</si>
  <si>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</si>
  <si>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</si>
  <si>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</si>
  <si>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</si>
  <si>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</si>
  <si>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</si>
  <si>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</si>
  <si>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</si>
  <si>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</si>
  <si>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</si>
  <si>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</si>
  <si>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</si>
  <si>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</si>
  <si>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</si>
  <si>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</si>
  <si>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</si>
  <si>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</si>
  <si>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</si>
  <si>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</si>
  <si>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</si>
  <si>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</si>
  <si>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</si>
  <si>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</si>
  <si>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</si>
  <si>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</si>
  <si>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</si>
  <si>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</si>
  <si>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</si>
  <si>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</si>
  <si>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</si>
  <si>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</si>
  <si>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</si>
  <si>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</si>
  <si>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</si>
  <si>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</si>
  <si>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</si>
  <si>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</si>
  <si>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</si>
  <si>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</si>
  <si>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</si>
  <si>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</si>
  <si>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</si>
  <si>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</si>
  <si>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</si>
  <si>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</si>
  <si>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</si>
  <si>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</si>
  <si>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</si>
  <si>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</si>
  <si>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</si>
  <si>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</si>
  <si>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</si>
  <si>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</si>
  <si>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</si>
  <si>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</si>
  <si>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</si>
  <si>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</si>
  <si>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</si>
  <si>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</si>
  <si>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</si>
  <si>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</si>
  <si>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</si>
  <si>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</si>
  <si>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</si>
  <si>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</si>
  <si>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</si>
  <si>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</si>
  <si>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</si>
  <si>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</si>
  <si>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</si>
  <si>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</si>
  <si>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</si>
  <si>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</si>
  <si>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</si>
  <si>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</si>
  <si>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</si>
  <si>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</si>
  <si>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</si>
  <si>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</si>
  <si>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</si>
  <si>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</si>
  <si>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</si>
  <si>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</si>
  <si>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</si>
  <si>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</si>
  <si>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</si>
  <si>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</si>
  <si>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</si>
  <si>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</si>
  <si>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</si>
  <si>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</si>
  <si>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</si>
  <si>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</si>
  <si>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</si>
  <si>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</si>
  <si>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</si>
  <si>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</si>
  <si>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</si>
  <si>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</si>
  <si>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</si>
  <si>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</si>
  <si>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</si>
  <si>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</si>
  <si>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</si>
  <si>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</si>
  <si>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</si>
  <si>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</si>
  <si>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</si>
  <si>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</si>
  <si>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</si>
  <si>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</si>
  <si>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</si>
  <si>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</si>
  <si>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</si>
  <si>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</si>
  <si>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</si>
  <si>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</si>
  <si>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</si>
  <si>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</si>
  <si>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</si>
  <si>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</si>
  <si>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</si>
  <si>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</si>
  <si>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</si>
  <si>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</si>
  <si>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</si>
  <si>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</si>
  <si>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</si>
  <si>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</si>
  <si>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</si>
  <si>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</si>
  <si>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</si>
  <si>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</si>
  <si>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</si>
  <si>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</si>
  <si>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</si>
  <si>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</si>
  <si>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</si>
  <si>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</si>
  <si>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</si>
  <si>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</si>
  <si>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</si>
  <si>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</si>
  <si>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</si>
  <si>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</si>
  <si>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</si>
  <si>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</si>
  <si>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</si>
  <si>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</si>
  <si>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</si>
  <si>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</si>
  <si>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</si>
  <si>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</si>
  <si>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</si>
  <si>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</si>
  <si>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</si>
  <si>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</si>
  <si>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</si>
  <si>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</si>
  <si>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</si>
  <si>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</si>
  <si>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</si>
  <si>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</si>
  <si>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</si>
  <si>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</si>
  <si>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</si>
  <si>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</si>
  <si>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</si>
  <si>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</si>
  <si>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</si>
  <si>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</si>
  <si>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</si>
  <si>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</si>
  <si>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</si>
  <si>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</si>
  <si>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</si>
  <si>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</si>
  <si>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</si>
  <si>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</si>
  <si>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</si>
  <si>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</si>
  <si>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</si>
  <si>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</si>
  <si>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</si>
  <si>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</si>
  <si>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</si>
  <si>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</si>
  <si>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</si>
  <si>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</si>
  <si>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</si>
  <si>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</si>
  <si>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</si>
  <si>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</si>
  <si>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</si>
  <si>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</si>
  <si>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</si>
  <si>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</si>
  <si>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</si>
  <si>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</si>
  <si>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</si>
  <si>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</si>
  <si>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</si>
  <si>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</si>
  <si>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</si>
  <si>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</si>
  <si>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</si>
  <si>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</si>
  <si>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</si>
  <si>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</si>
  <si>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</si>
  <si>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</si>
  <si>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</si>
  <si>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</si>
  <si>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</si>
  <si>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</si>
  <si>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</si>
  <si>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</si>
  <si>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</si>
  <si>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</si>
  <si>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</si>
  <si>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</si>
  <si>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</si>
  <si>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</si>
  <si>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</si>
  <si>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</si>
  <si>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</si>
  <si>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</si>
  <si>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</si>
  <si>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</si>
  <si>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</si>
  <si>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</si>
  <si>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</si>
  <si>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</si>
  <si>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</si>
  <si>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</si>
  <si>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</si>
  <si>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</si>
  <si>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</si>
  <si>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</si>
  <si>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</si>
  <si>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</si>
  <si>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</si>
  <si>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</si>
  <si>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</si>
  <si>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</si>
  <si>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</si>
  <si>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</si>
  <si>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</si>
  <si>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</si>
  <si>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</si>
  <si>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</si>
  <si>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</si>
  <si>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</si>
  <si>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</si>
  <si>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</si>
  <si>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</si>
  <si>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</si>
  <si>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</si>
  <si>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</si>
  <si>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</si>
  <si>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</si>
  <si>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</si>
  <si>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</si>
  <si>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</si>
  <si>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</si>
  <si>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</si>
  <si>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</si>
  <si>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</si>
  <si>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</si>
  <si>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</si>
  <si>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</si>
  <si>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</si>
  <si>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</si>
  <si>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</si>
  <si>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</si>
  <si>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</si>
  <si>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</si>
  <si>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</si>
  <si>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</si>
  <si>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</si>
  <si>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</si>
  <si>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</si>
  <si>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</si>
  <si>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</si>
  <si>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</si>
  <si>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</si>
  <si>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</si>
  <si>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</si>
  <si>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</si>
  <si>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</si>
  <si>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</si>
  <si>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</si>
  <si>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</si>
  <si>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</si>
  <si>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</si>
  <si>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</si>
  <si>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</si>
  <si>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</si>
  <si>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</si>
  <si>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</si>
  <si>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</si>
  <si>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</si>
  <si>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</si>
  <si>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</si>
  <si>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</si>
  <si>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</si>
  <si>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</si>
  <si>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</si>
  <si>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</si>
  <si>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</si>
  <si>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</si>
  <si>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</si>
  <si>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</si>
  <si>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</si>
  <si>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</si>
  <si>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</si>
  <si>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</si>
  <si>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</si>
  <si>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</si>
  <si>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</si>
  <si>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</si>
  <si>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</si>
  <si>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</si>
  <si>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</si>
  <si>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</si>
  <si>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</si>
  <si>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</si>
  <si>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</si>
  <si>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</si>
  <si>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</si>
  <si>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</si>
  <si>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</si>
  <si>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</si>
  <si>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</si>
  <si>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</si>
  <si>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</si>
  <si>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</si>
  <si>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</si>
  <si>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</si>
  <si>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</si>
  <si>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</si>
  <si>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</si>
  <si>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</si>
  <si>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</si>
  <si>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</si>
  <si>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</si>
  <si>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</si>
  <si>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</si>
  <si>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</si>
  <si>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</si>
  <si>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</si>
  <si>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</si>
  <si>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</si>
  <si>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</si>
  <si>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</si>
  <si>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</si>
  <si>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</si>
  <si>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</si>
  <si>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</si>
  <si>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</si>
  <si>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</si>
  <si>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</si>
  <si>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</si>
  <si>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</si>
  <si>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</si>
  <si>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</si>
  <si>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</si>
  <si>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</si>
  <si>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</si>
  <si>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</si>
  <si>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</si>
  <si>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</si>
  <si>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</si>
  <si>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</si>
  <si>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</si>
  <si>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</si>
  <si>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</si>
  <si>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</si>
  <si>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</si>
  <si>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</si>
  <si>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</si>
  <si>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</si>
  <si>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</si>
  <si>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</si>
  <si>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</si>
  <si>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</si>
  <si>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</si>
  <si>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</si>
  <si>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</si>
  <si>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</si>
  <si>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</si>
  <si>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</si>
  <si>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</si>
  <si>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</si>
  <si>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</si>
  <si>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</si>
  <si>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</si>
  <si>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</si>
  <si>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</si>
  <si>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</si>
  <si>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</si>
  <si>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</si>
  <si>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</si>
  <si>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</si>
  <si>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</si>
  <si>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</si>
  <si>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</si>
  <si>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</si>
  <si>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</si>
  <si>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</si>
  <si>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</si>
  <si>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</si>
  <si>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</si>
  <si>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</si>
  <si>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</si>
  <si>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</si>
  <si>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</si>
  <si>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</si>
  <si>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</si>
  <si>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</si>
  <si>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</si>
  <si>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</si>
  <si>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</si>
  <si>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</si>
  <si>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</si>
  <si>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</si>
  <si>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</si>
  <si>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</si>
  <si>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</si>
  <si>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</si>
  <si>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</si>
  <si>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</si>
  <si>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</si>
  <si>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</si>
  <si>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</si>
  <si>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</si>
  <si>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</si>
  <si>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</si>
  <si>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</si>
  <si>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</si>
  <si>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</si>
  <si>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</si>
  <si>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</si>
  <si>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</si>
  <si>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</si>
  <si>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</si>
  <si>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</si>
  <si>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</si>
  <si>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</si>
  <si>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</si>
  <si>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</si>
  <si>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</si>
  <si>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</si>
  <si>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</si>
  <si>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</si>
  <si>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</si>
  <si>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</si>
  <si>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</si>
  <si>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</si>
  <si>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</si>
  <si>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</si>
  <si>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</si>
  <si>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</si>
  <si>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</si>
  <si>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</si>
  <si>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</si>
  <si>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</si>
  <si>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</si>
  <si>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</si>
  <si>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</si>
  <si>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</si>
  <si>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</si>
  <si>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</si>
  <si>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</si>
  <si>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</si>
  <si>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</si>
  <si>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</si>
  <si>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</si>
  <si>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</si>
  <si>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</si>
  <si>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</si>
  <si>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</si>
  <si>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</si>
  <si>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</si>
  <si>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</si>
  <si>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</si>
  <si>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</si>
  <si>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</si>
  <si>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</si>
  <si>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</si>
  <si>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</si>
  <si>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</si>
  <si>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</si>
  <si>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</si>
  <si>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</si>
  <si>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</si>
  <si>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</si>
  <si>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</si>
  <si>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</si>
  <si>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</si>
  <si>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</si>
  <si>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</si>
  <si>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</si>
  <si>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</si>
  <si>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</si>
  <si>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</si>
  <si>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</si>
  <si>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</si>
  <si>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</si>
  <si>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</si>
  <si>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</si>
  <si>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</si>
  <si>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</si>
  <si>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</si>
  <si>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</si>
  <si>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</si>
  <si>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</si>
  <si>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</si>
  <si>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</si>
  <si>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</si>
  <si>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</si>
  <si>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</si>
  <si>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</si>
  <si>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</si>
  <si>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</si>
  <si>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</si>
  <si>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</si>
  <si>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</si>
  <si>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</si>
  <si>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</si>
  <si>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</si>
  <si>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</si>
  <si>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</si>
  <si>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</si>
  <si>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</si>
  <si>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</si>
  <si>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</si>
  <si>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</si>
  <si>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</si>
  <si>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</si>
  <si>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</si>
  <si>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</si>
  <si>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</si>
  <si>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</si>
  <si>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</si>
  <si>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</si>
  <si>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</si>
  <si>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</si>
  <si>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</si>
  <si>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</si>
  <si>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</si>
  <si>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</si>
  <si>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</si>
  <si>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</si>
  <si>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</si>
  <si>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</si>
  <si>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</si>
  <si>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</si>
  <si>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</si>
  <si>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</si>
  <si>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</si>
  <si>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</si>
  <si>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</si>
  <si>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</si>
  <si>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</si>
  <si>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</si>
  <si>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</si>
  <si>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</si>
  <si>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</si>
  <si>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</si>
  <si>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</si>
  <si>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</si>
  <si>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</si>
  <si>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</si>
  <si>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</si>
  <si>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</si>
  <si>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+1</t>
  </si>
  <si>
    <t>-8</t>
  </si>
  <si>
    <t>-5</t>
  </si>
  <si>
    <t>+2</t>
  </si>
  <si>
    <t>+6</t>
  </si>
  <si>
    <t>+4</t>
  </si>
  <si>
    <t>-3</t>
  </si>
  <si>
    <t>-2</t>
  </si>
  <si>
    <t>-1</t>
  </si>
  <si>
    <t>-23</t>
  </si>
  <si>
    <t>-16</t>
  </si>
  <si>
    <t>+3</t>
  </si>
  <si>
    <t>+7</t>
  </si>
  <si>
    <t>-7</t>
  </si>
  <si>
    <t>+5</t>
  </si>
  <si>
    <t>GLOBAL PORTS CONGESTION INDEX- COAL AND ORE -27th April 2016</t>
  </si>
  <si>
    <t>Date: 27th April 2016</t>
  </si>
  <si>
    <t>-0.8</t>
  </si>
  <si>
    <t>+0.9</t>
  </si>
  <si>
    <t>-0.6</t>
  </si>
  <si>
    <t>-0.1</t>
  </si>
  <si>
    <t>-1.2</t>
  </si>
  <si>
    <t>-0.2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</si>
</sst>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 #,##0.00_-;_-* \-??_-;_-@_-"/>
    <numFmt numFmtId="166" formatCode="0.0%"/>
  </numFmts>
  <fonts count="63" x14ac:knownFonts="1">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26">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2" fillId="0" borderId="0" xfId="0" applyFont="1" applyFill="1" applyBorder="1" applyAlignment="1">
      <alignment horizont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2" fillId="0" borderId="0" xfId="18"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8" applyFont="1" applyFill="1" applyBorder="1"/>
    <xf numFmtId="0" fontId="52" fillId="0" borderId="0" xfId="19" applyFont="1" applyBorder="1"/>
    <xf numFmtId="0" fontId="52" fillId="0" borderId="0" xfId="19" applyFont="1" applyBorder="1" applyAlignment="1">
      <alignment horizontal="center"/>
    </xf>
    <xf numFmtId="0" fontId="52" fillId="0" borderId="0" xfId="0" applyFont="1" applyFill="1" applyBorder="1" applyAlignment="1">
      <alignment horizontal="center"/>
    </xf>
    <xf numFmtId="0" fontId="14"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49" fontId="31" fillId="0" borderId="14" xfId="0" applyNumberFormat="1" applyFont="1" applyFill="1" applyBorder="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6" Type="http://schemas.openxmlformats.org/officeDocument/2006/relationships/customXml" Target="../customXml/item1.xml"/><Relationship Id="rId17" Type="http://schemas.openxmlformats.org/officeDocument/2006/relationships/customXml" Target="../customXml/item2.xml"/><Relationship Id="rId1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overlay val="0"/>
      <c:spPr>
        <a:noFill/>
        <a:ln w="25400">
          <a:noFill/>
        </a:ln>
      </c:spPr>
    </c:title>
    <c:autoTitleDeleted val="0"/>
    <c:plotArea>
      <c:layout>
        <c:manualLayout>
          <c:layoutTarget val="inner"/>
          <c:xMode val="edge"/>
          <c:yMode val="edge"/>
          <c:x val="0.0970149253731347"/>
          <c:y val="0.155172413793103"/>
          <c:w val="0.746766795941548"/>
          <c:h val="0.586206896551724"/>
        </c:manualLayout>
      </c:layout>
      <c:lineChart>
        <c:grouping val="standard"/>
        <c:varyColors val="0"/>
        <c:ser>
          <c:idx val="0"/>
          <c:order val="0"/>
          <c:tx>
            <c:v>Supramax</c:v>
          </c:tx>
          <c:spPr>
            <a:ln w="25400">
              <a:solidFill>
                <a:srgbClr val="666699"/>
              </a:solidFill>
              <a:prstDash val="solid"/>
            </a:ln>
          </c:spPr>
          <c:marker>
            <c:symbol val="none"/>
          </c:marker>
          <c:cat>
            <c:strRef>
              <c:f>'South Africa'!$B$342:$B$463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'South Africa'!$D$342:$D$463</c:f>
              <c:numCache>
                <c:formatCode>General</c:formatCode>
                <c:ptCount val="122"/>
                <c:pt idx="0">
                  <c:v>3.0</c:v>
                </c:pt>
                <c:pt idx="1">
                  <c:v>0.0</c:v>
                </c:pt>
                <c:pt idx="2">
                  <c:v>0.0</c:v>
                </c:pt>
                <c:pt idx="3">
                  <c:v>2.0</c:v>
                </c:pt>
                <c:pt idx="4">
                  <c:v>1.0</c:v>
                </c:pt>
                <c:pt idx="5">
                  <c:v>7.0</c:v>
                </c:pt>
                <c:pt idx="6">
                  <c:v>1.0</c:v>
                </c:pt>
                <c:pt idx="7">
                  <c:v>5.0</c:v>
                </c:pt>
                <c:pt idx="8">
                  <c:v>5.0</c:v>
                </c:pt>
                <c:pt idx="9">
                  <c:v>5.0</c:v>
                </c:pt>
                <c:pt idx="10">
                  <c:v>2.0</c:v>
                </c:pt>
                <c:pt idx="11">
                  <c:v>2.0</c:v>
                </c:pt>
                <c:pt idx="12">
                  <c:v>2.0</c:v>
                </c:pt>
                <c:pt idx="13">
                  <c:v>2.0</c:v>
                </c:pt>
                <c:pt idx="14">
                  <c:v>3.0</c:v>
                </c:pt>
                <c:pt idx="15">
                  <c:v>8.0</c:v>
                </c:pt>
                <c:pt idx="16">
                  <c:v>5.0</c:v>
                </c:pt>
                <c:pt idx="17">
                  <c:v>3.0</c:v>
                </c:pt>
                <c:pt idx="18">
                  <c:v>5.0</c:v>
                </c:pt>
                <c:pt idx="19">
                  <c:v>0.0</c:v>
                </c:pt>
                <c:pt idx="20">
                  <c:v>1.0</c:v>
                </c:pt>
                <c:pt idx="21">
                  <c:v>0.0</c:v>
                </c:pt>
                <c:pt idx="22">
                  <c:v>1.0</c:v>
                </c:pt>
                <c:pt idx="23">
                  <c:v>0.0</c:v>
                </c:pt>
                <c:pt idx="24">
                  <c:v>0.0</c:v>
                </c:pt>
                <c:pt idx="25">
                  <c:v>0.0</c:v>
                </c:pt>
                <c:pt idx="26">
                  <c:v>0.0</c:v>
                </c:pt>
                <c:pt idx="27">
                  <c:v>0.0</c:v>
                </c:pt>
                <c:pt idx="28">
                  <c:v>3.0</c:v>
                </c:pt>
                <c:pt idx="29">
                  <c:v>3.0</c:v>
                </c:pt>
                <c:pt idx="30">
                  <c:v>4.0</c:v>
                </c:pt>
                <c:pt idx="31">
                  <c:v>3.0</c:v>
                </c:pt>
                <c:pt idx="32">
                  <c:v>3.0</c:v>
                </c:pt>
                <c:pt idx="33">
                  <c:v>3.0</c:v>
                </c:pt>
                <c:pt idx="34">
                  <c:v>3.0</c:v>
                </c:pt>
                <c:pt idx="35">
                  <c:v>1.0</c:v>
                </c:pt>
                <c:pt idx="36">
                  <c:v>0.0</c:v>
                </c:pt>
                <c:pt idx="37">
                  <c:v>3.0</c:v>
                </c:pt>
                <c:pt idx="38">
                  <c:v>4.0</c:v>
                </c:pt>
                <c:pt idx="39">
                  <c:v>3.0</c:v>
                </c:pt>
                <c:pt idx="40">
                  <c:v>4.0</c:v>
                </c:pt>
                <c:pt idx="41">
                  <c:v>5.0</c:v>
                </c:pt>
                <c:pt idx="42">
                  <c:v>8.0</c:v>
                </c:pt>
                <c:pt idx="43">
                  <c:v>6.0</c:v>
                </c:pt>
                <c:pt idx="44">
                  <c:v>6.0</c:v>
                </c:pt>
                <c:pt idx="45">
                  <c:v>3.0</c:v>
                </c:pt>
                <c:pt idx="46">
                  <c:v>2.0</c:v>
                </c:pt>
                <c:pt idx="47">
                  <c:v>3.0</c:v>
                </c:pt>
                <c:pt idx="48">
                  <c:v>3.0</c:v>
                </c:pt>
                <c:pt idx="49">
                  <c:v>5.0</c:v>
                </c:pt>
                <c:pt idx="50">
                  <c:v>3.0</c:v>
                </c:pt>
                <c:pt idx="51">
                  <c:v>8.0</c:v>
                </c:pt>
                <c:pt idx="52">
                  <c:v>9.0</c:v>
                </c:pt>
                <c:pt idx="53">
                  <c:v>7.0</c:v>
                </c:pt>
                <c:pt idx="54">
                  <c:v>3.0</c:v>
                </c:pt>
                <c:pt idx="55">
                  <c:v>3.0</c:v>
                </c:pt>
                <c:pt idx="56">
                  <c:v>2.0</c:v>
                </c:pt>
                <c:pt idx="57">
                  <c:v>4.0</c:v>
                </c:pt>
                <c:pt idx="58">
                  <c:v>6.0</c:v>
                </c:pt>
                <c:pt idx="59">
                  <c:v>8.0</c:v>
                </c:pt>
                <c:pt idx="60">
                  <c:v>5.0</c:v>
                </c:pt>
                <c:pt idx="61">
                  <c:v>8.0</c:v>
                </c:pt>
                <c:pt idx="62">
                  <c:v>2.0</c:v>
                </c:pt>
                <c:pt idx="63">
                  <c:v>1.0</c:v>
                </c:pt>
                <c:pt idx="64">
                  <c:v>0.0</c:v>
                </c:pt>
                <c:pt idx="65">
                  <c:v>2.0</c:v>
                </c:pt>
                <c:pt idx="66">
                  <c:v>2.0</c:v>
                </c:pt>
                <c:pt idx="67">
                  <c:v>5.0</c:v>
                </c:pt>
                <c:pt idx="68">
                  <c:v>2.0</c:v>
                </c:pt>
                <c:pt idx="69">
                  <c:v>7.0</c:v>
                </c:pt>
                <c:pt idx="70">
                  <c:v>1.0</c:v>
                </c:pt>
                <c:pt idx="71">
                  <c:v>6.0</c:v>
                </c:pt>
                <c:pt idx="72">
                  <c:v>4.0</c:v>
                </c:pt>
                <c:pt idx="73">
                  <c:v>4.0</c:v>
                </c:pt>
                <c:pt idx="74">
                  <c:v>1.0</c:v>
                </c:pt>
                <c:pt idx="75">
                  <c:v>5.0</c:v>
                </c:pt>
                <c:pt idx="76">
                  <c:v>3.0</c:v>
                </c:pt>
                <c:pt idx="77">
                  <c:v>2.0</c:v>
                </c:pt>
                <c:pt idx="78">
                  <c:v>0.0</c:v>
                </c:pt>
                <c:pt idx="79">
                  <c:v>1.0</c:v>
                </c:pt>
                <c:pt idx="80">
                  <c:v>0.0</c:v>
                </c:pt>
                <c:pt idx="81">
                  <c:v>2.0</c:v>
                </c:pt>
                <c:pt idx="82">
                  <c:v>3.0</c:v>
                </c:pt>
                <c:pt idx="83">
                  <c:v>2.0</c:v>
                </c:pt>
                <c:pt idx="84">
                  <c:v>2.0</c:v>
                </c:pt>
                <c:pt idx="85">
                  <c:v>2.0</c:v>
                </c:pt>
                <c:pt idx="86">
                  <c:v>2.0</c:v>
                </c:pt>
                <c:pt idx="87">
                  <c:v>0.0</c:v>
                </c:pt>
                <c:pt idx="88">
                  <c:v>1.0</c:v>
                </c:pt>
                <c:pt idx="89">
                  <c:v>1.0</c:v>
                </c:pt>
                <c:pt idx="90">
                  <c:v>5.0</c:v>
                </c:pt>
                <c:pt idx="91">
                  <c:v>5.0</c:v>
                </c:pt>
                <c:pt idx="92">
                  <c:v>1.0</c:v>
                </c:pt>
                <c:pt idx="93">
                  <c:v>1.0</c:v>
                </c:pt>
                <c:pt idx="94">
                  <c:v>4.0</c:v>
                </c:pt>
                <c:pt idx="95">
                  <c:v>6.0</c:v>
                </c:pt>
                <c:pt idx="96">
                  <c:v>0.0</c:v>
                </c:pt>
                <c:pt idx="97">
                  <c:v>4.0</c:v>
                </c:pt>
                <c:pt idx="98">
                  <c:v>11.0</c:v>
                </c:pt>
                <c:pt idx="99">
                  <c:v>10.0</c:v>
                </c:pt>
                <c:pt idx="100">
                  <c:v>4.0</c:v>
                </c:pt>
                <c:pt idx="101">
                  <c:v>4.0</c:v>
                </c:pt>
                <c:pt idx="102">
                  <c:v>3.0</c:v>
                </c:pt>
                <c:pt idx="103">
                  <c:v>2.0</c:v>
                </c:pt>
                <c:pt idx="104">
                  <c:v>3.0</c:v>
                </c:pt>
                <c:pt idx="105">
                  <c:v>2.0</c:v>
                </c:pt>
                <c:pt idx="106">
                  <c:v>0.0</c:v>
                </c:pt>
                <c:pt idx="107">
                  <c:v>3.0</c:v>
                </c:pt>
                <c:pt idx="108">
                  <c:v>2.0</c:v>
                </c:pt>
                <c:pt idx="109">
                  <c:v>3.0</c:v>
                </c:pt>
                <c:pt idx="110">
                  <c:v>3.0</c:v>
                </c:pt>
                <c:pt idx="111">
                  <c:v>2.0</c:v>
                </c:pt>
                <c:pt idx="112">
                  <c:v>4.0</c:v>
                </c:pt>
                <c:pt idx="113">
                  <c:v>5.0</c:v>
                </c:pt>
                <c:pt idx="114">
                  <c:v>3.0</c:v>
                </c:pt>
                <c:pt idx="115">
                  <c:v>3.0</c:v>
                </c:pt>
                <c:pt idx="116">
                  <c:v>5.0</c:v>
                </c:pt>
                <c:pt idx="117">
                  <c:v>4.0</c:v>
                </c:pt>
                <c:pt idx="118">
                  <c:v>1.0</c:v>
                </c:pt>
                <c:pt idx="119">
                  <c:v>2.0</c:v>
                </c:pt>
                <c:pt idx="120">
                  <c:v>1.0</c:v>
                </c:pt>
                <c:pt idx="121">
                  <c:v>1.0</c:v>
                </c:pt>
              </c:numCache>
            </c:numRef>
          </c:val>
          <c:smooth val="0"/>
        </c:ser>
        <c:ser>
          <c:idx val="1"/>
          <c:order val="1"/>
          <c:tx>
            <c:v>Panamax</c:v>
          </c:tx>
          <c:spPr>
            <a:ln w="25400">
              <a:solidFill>
                <a:srgbClr val="993366"/>
              </a:solidFill>
              <a:prstDash val="solid"/>
            </a:ln>
          </c:spPr>
          <c:marker>
            <c:symbol val="none"/>
          </c:marker>
          <c:cat>
            <c:strRef>
              <c:f>'South Africa'!$B$342:$B$463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'South Africa'!$E$342:$E$463</c:f>
              <c:numCache>
                <c:formatCode>General</c:formatCode>
                <c:ptCount val="122"/>
                <c:pt idx="0">
                  <c:v>0.0</c:v>
                </c:pt>
                <c:pt idx="1">
                  <c:v>0.0</c:v>
                </c:pt>
                <c:pt idx="2">
                  <c:v>0.0</c:v>
                </c:pt>
                <c:pt idx="3">
                  <c:v>0.0</c:v>
                </c:pt>
                <c:pt idx="4">
                  <c:v>0.0</c:v>
                </c:pt>
                <c:pt idx="5">
                  <c:v>5.0</c:v>
                </c:pt>
                <c:pt idx="6">
                  <c:v>5.0</c:v>
                </c:pt>
                <c:pt idx="7">
                  <c:v>3.0</c:v>
                </c:pt>
                <c:pt idx="8">
                  <c:v>4.0</c:v>
                </c:pt>
                <c:pt idx="9">
                  <c:v>5.0</c:v>
                </c:pt>
                <c:pt idx="10">
                  <c:v>4.0</c:v>
                </c:pt>
                <c:pt idx="11">
                  <c:v>1.0</c:v>
                </c:pt>
                <c:pt idx="12">
                  <c:v>4.0</c:v>
                </c:pt>
                <c:pt idx="13">
                  <c:v>1.0</c:v>
                </c:pt>
                <c:pt idx="14">
                  <c:v>1.0</c:v>
                </c:pt>
                <c:pt idx="15">
                  <c:v>3.0</c:v>
                </c:pt>
                <c:pt idx="16">
                  <c:v>7.0</c:v>
                </c:pt>
                <c:pt idx="17">
                  <c:v>2.0</c:v>
                </c:pt>
                <c:pt idx="18">
                  <c:v>1.0</c:v>
                </c:pt>
                <c:pt idx="19">
                  <c:v>4.0</c:v>
                </c:pt>
                <c:pt idx="20">
                  <c:v>1.0</c:v>
                </c:pt>
                <c:pt idx="21">
                  <c:v>1.0</c:v>
                </c:pt>
                <c:pt idx="22">
                  <c:v>2.0</c:v>
                </c:pt>
                <c:pt idx="23">
                  <c:v>3.0</c:v>
                </c:pt>
                <c:pt idx="24">
                  <c:v>3.0</c:v>
                </c:pt>
                <c:pt idx="25">
                  <c:v>3.0</c:v>
                </c:pt>
                <c:pt idx="26">
                  <c:v>3.0</c:v>
                </c:pt>
                <c:pt idx="27">
                  <c:v>3.0</c:v>
                </c:pt>
                <c:pt idx="28">
                  <c:v>3.0</c:v>
                </c:pt>
                <c:pt idx="29">
                  <c:v>3.0</c:v>
                </c:pt>
                <c:pt idx="30">
                  <c:v>1.0</c:v>
                </c:pt>
                <c:pt idx="31">
                  <c:v>3.0</c:v>
                </c:pt>
                <c:pt idx="32">
                  <c:v>3.0</c:v>
                </c:pt>
                <c:pt idx="33">
                  <c:v>4.0</c:v>
                </c:pt>
                <c:pt idx="34">
                  <c:v>3.0</c:v>
                </c:pt>
                <c:pt idx="35">
                  <c:v>2.0</c:v>
                </c:pt>
                <c:pt idx="36">
                  <c:v>4.0</c:v>
                </c:pt>
                <c:pt idx="37">
                  <c:v>1.0</c:v>
                </c:pt>
                <c:pt idx="38">
                  <c:v>6.0</c:v>
                </c:pt>
                <c:pt idx="39">
                  <c:v>4.0</c:v>
                </c:pt>
                <c:pt idx="40">
                  <c:v>2.0</c:v>
                </c:pt>
                <c:pt idx="41">
                  <c:v>2.0</c:v>
                </c:pt>
                <c:pt idx="42">
                  <c:v>8.0</c:v>
                </c:pt>
                <c:pt idx="43">
                  <c:v>3.0</c:v>
                </c:pt>
                <c:pt idx="44">
                  <c:v>3.0</c:v>
                </c:pt>
                <c:pt idx="45">
                  <c:v>2.0</c:v>
                </c:pt>
                <c:pt idx="46">
                  <c:v>1.0</c:v>
                </c:pt>
                <c:pt idx="47">
                  <c:v>2.0</c:v>
                </c:pt>
                <c:pt idx="48">
                  <c:v>7.0</c:v>
                </c:pt>
                <c:pt idx="49">
                  <c:v>3.0</c:v>
                </c:pt>
                <c:pt idx="50">
                  <c:v>10.0</c:v>
                </c:pt>
                <c:pt idx="51">
                  <c:v>17.0</c:v>
                </c:pt>
                <c:pt idx="52">
                  <c:v>10.0</c:v>
                </c:pt>
                <c:pt idx="53">
                  <c:v>5.0</c:v>
                </c:pt>
                <c:pt idx="54">
                  <c:v>5.0</c:v>
                </c:pt>
                <c:pt idx="55">
                  <c:v>5.0</c:v>
                </c:pt>
                <c:pt idx="56">
                  <c:v>5.0</c:v>
                </c:pt>
                <c:pt idx="57">
                  <c:v>5.0</c:v>
                </c:pt>
                <c:pt idx="58">
                  <c:v>3.0</c:v>
                </c:pt>
                <c:pt idx="59">
                  <c:v>5.0</c:v>
                </c:pt>
                <c:pt idx="60">
                  <c:v>9.0</c:v>
                </c:pt>
                <c:pt idx="61">
                  <c:v>3.0</c:v>
                </c:pt>
                <c:pt idx="62">
                  <c:v>1.0</c:v>
                </c:pt>
                <c:pt idx="63">
                  <c:v>2.0</c:v>
                </c:pt>
                <c:pt idx="64">
                  <c:v>0.0</c:v>
                </c:pt>
                <c:pt idx="65">
                  <c:v>1.0</c:v>
                </c:pt>
                <c:pt idx="66">
                  <c:v>2.0</c:v>
                </c:pt>
                <c:pt idx="67">
                  <c:v>2.0</c:v>
                </c:pt>
                <c:pt idx="68">
                  <c:v>7.0</c:v>
                </c:pt>
                <c:pt idx="69">
                  <c:v>2.0</c:v>
                </c:pt>
                <c:pt idx="70">
                  <c:v>2.0</c:v>
                </c:pt>
                <c:pt idx="71">
                  <c:v>2.0</c:v>
                </c:pt>
                <c:pt idx="72">
                  <c:v>6.0</c:v>
                </c:pt>
                <c:pt idx="73">
                  <c:v>5.0</c:v>
                </c:pt>
                <c:pt idx="74">
                  <c:v>5.0</c:v>
                </c:pt>
                <c:pt idx="75">
                  <c:v>4.0</c:v>
                </c:pt>
                <c:pt idx="76">
                  <c:v>2.0</c:v>
                </c:pt>
                <c:pt idx="77">
                  <c:v>0.0</c:v>
                </c:pt>
                <c:pt idx="78">
                  <c:v>1.0</c:v>
                </c:pt>
                <c:pt idx="79">
                  <c:v>1.0</c:v>
                </c:pt>
                <c:pt idx="80">
                  <c:v>0.0</c:v>
                </c:pt>
                <c:pt idx="81">
                  <c:v>1.0</c:v>
                </c:pt>
                <c:pt idx="82">
                  <c:v>2.0</c:v>
                </c:pt>
                <c:pt idx="83">
                  <c:v>5.0</c:v>
                </c:pt>
                <c:pt idx="84">
                  <c:v>3.0</c:v>
                </c:pt>
                <c:pt idx="85">
                  <c:v>0.0</c:v>
                </c:pt>
                <c:pt idx="86">
                  <c:v>0.0</c:v>
                </c:pt>
                <c:pt idx="87">
                  <c:v>2.0</c:v>
                </c:pt>
                <c:pt idx="88">
                  <c:v>0.0</c:v>
                </c:pt>
                <c:pt idx="89">
                  <c:v>2.0</c:v>
                </c:pt>
                <c:pt idx="90">
                  <c:v>3.0</c:v>
                </c:pt>
                <c:pt idx="91">
                  <c:v>4.0</c:v>
                </c:pt>
                <c:pt idx="92">
                  <c:v>2.0</c:v>
                </c:pt>
                <c:pt idx="93">
                  <c:v>5.0</c:v>
                </c:pt>
                <c:pt idx="94">
                  <c:v>7.0</c:v>
                </c:pt>
                <c:pt idx="95">
                  <c:v>4.0</c:v>
                </c:pt>
                <c:pt idx="96">
                  <c:v>3.0</c:v>
                </c:pt>
                <c:pt idx="97">
                  <c:v>3.0</c:v>
                </c:pt>
                <c:pt idx="98">
                  <c:v>3.0</c:v>
                </c:pt>
                <c:pt idx="99">
                  <c:v>3.0</c:v>
                </c:pt>
                <c:pt idx="100">
                  <c:v>1.0</c:v>
                </c:pt>
                <c:pt idx="101">
                  <c:v>0.0</c:v>
                </c:pt>
                <c:pt idx="102">
                  <c:v>4.0</c:v>
                </c:pt>
                <c:pt idx="103">
                  <c:v>4.0</c:v>
                </c:pt>
                <c:pt idx="104">
                  <c:v>3.0</c:v>
                </c:pt>
                <c:pt idx="105">
                  <c:v>0.0</c:v>
                </c:pt>
                <c:pt idx="106">
                  <c:v>2.0</c:v>
                </c:pt>
                <c:pt idx="107">
                  <c:v>3.0</c:v>
                </c:pt>
                <c:pt idx="108">
                  <c:v>5.0</c:v>
                </c:pt>
                <c:pt idx="109">
                  <c:v>3.0</c:v>
                </c:pt>
                <c:pt idx="110">
                  <c:v>2.0</c:v>
                </c:pt>
                <c:pt idx="111">
                  <c:v>1.0</c:v>
                </c:pt>
                <c:pt idx="112">
                  <c:v>3.0</c:v>
                </c:pt>
                <c:pt idx="113">
                  <c:v>0.0</c:v>
                </c:pt>
                <c:pt idx="114">
                  <c:v>0.0</c:v>
                </c:pt>
                <c:pt idx="115">
                  <c:v>3.0</c:v>
                </c:pt>
                <c:pt idx="116">
                  <c:v>4.0</c:v>
                </c:pt>
                <c:pt idx="117">
                  <c:v>2.0</c:v>
                </c:pt>
                <c:pt idx="118">
                  <c:v>1.0</c:v>
                </c:pt>
                <c:pt idx="119">
                  <c:v>3.0</c:v>
                </c:pt>
                <c:pt idx="120">
                  <c:v>4.0</c:v>
                </c:pt>
                <c:pt idx="121">
                  <c:v>5.0</c:v>
                </c:pt>
              </c:numCache>
            </c:numRef>
          </c:val>
          <c:smooth val="0"/>
        </c:ser>
        <c:ser>
          <c:idx val="2"/>
          <c:order val="2"/>
          <c:tx>
            <c:v>Capesize</c:v>
          </c:tx>
          <c:spPr>
            <a:ln w="25400">
              <a:solidFill>
                <a:srgbClr val="90713A"/>
              </a:solidFill>
              <a:prstDash val="solid"/>
            </a:ln>
          </c:spPr>
          <c:marker>
            <c:symbol val="none"/>
          </c:marker>
          <c:cat>
            <c:strRef>
              <c:f>'South Africa'!$B$342:$B$463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'South Africa'!$F$342:$F$463</c:f>
              <c:numCache>
                <c:formatCode>General</c:formatCode>
                <c:ptCount val="122"/>
                <c:pt idx="0">
                  <c:v>0.0</c:v>
                </c:pt>
                <c:pt idx="1">
                  <c:v>0.0</c:v>
                </c:pt>
                <c:pt idx="2">
                  <c:v>2.0</c:v>
                </c:pt>
                <c:pt idx="3">
                  <c:v>2.0</c:v>
                </c:pt>
                <c:pt idx="4">
                  <c:v>2.0</c:v>
                </c:pt>
                <c:pt idx="5">
                  <c:v>6.0</c:v>
                </c:pt>
                <c:pt idx="6">
                  <c:v>2.0</c:v>
                </c:pt>
                <c:pt idx="7">
                  <c:v>22.0</c:v>
                </c:pt>
                <c:pt idx="8">
                  <c:v>18.0</c:v>
                </c:pt>
                <c:pt idx="9">
                  <c:v>15.0</c:v>
                </c:pt>
                <c:pt idx="10">
                  <c:v>13.0</c:v>
                </c:pt>
                <c:pt idx="11">
                  <c:v>10.0</c:v>
                </c:pt>
                <c:pt idx="12">
                  <c:v>11.0</c:v>
                </c:pt>
                <c:pt idx="13">
                  <c:v>7.0</c:v>
                </c:pt>
                <c:pt idx="14">
                  <c:v>2.0</c:v>
                </c:pt>
                <c:pt idx="15">
                  <c:v>3.0</c:v>
                </c:pt>
                <c:pt idx="16">
                  <c:v>5.0</c:v>
                </c:pt>
                <c:pt idx="17">
                  <c:v>6.0</c:v>
                </c:pt>
                <c:pt idx="18">
                  <c:v>6.0</c:v>
                </c:pt>
                <c:pt idx="19">
                  <c:v>5.0</c:v>
                </c:pt>
                <c:pt idx="20">
                  <c:v>8.0</c:v>
                </c:pt>
                <c:pt idx="21">
                  <c:v>7.0</c:v>
                </c:pt>
                <c:pt idx="22">
                  <c:v>9.0</c:v>
                </c:pt>
                <c:pt idx="23">
                  <c:v>4.0</c:v>
                </c:pt>
                <c:pt idx="24">
                  <c:v>4.0</c:v>
                </c:pt>
                <c:pt idx="25">
                  <c:v>4.0</c:v>
                </c:pt>
                <c:pt idx="26">
                  <c:v>4.0</c:v>
                </c:pt>
                <c:pt idx="27">
                  <c:v>4.0</c:v>
                </c:pt>
                <c:pt idx="28">
                  <c:v>4.0</c:v>
                </c:pt>
                <c:pt idx="29">
                  <c:v>4.0</c:v>
                </c:pt>
                <c:pt idx="30">
                  <c:v>5.0</c:v>
                </c:pt>
                <c:pt idx="31">
                  <c:v>8.0</c:v>
                </c:pt>
                <c:pt idx="32">
                  <c:v>9.0</c:v>
                </c:pt>
                <c:pt idx="33">
                  <c:v>6.0</c:v>
                </c:pt>
                <c:pt idx="34">
                  <c:v>3.0</c:v>
                </c:pt>
                <c:pt idx="35">
                  <c:v>11.0</c:v>
                </c:pt>
                <c:pt idx="36">
                  <c:v>11.0</c:v>
                </c:pt>
                <c:pt idx="37">
                  <c:v>12.0</c:v>
                </c:pt>
                <c:pt idx="38">
                  <c:v>11.0</c:v>
                </c:pt>
                <c:pt idx="39">
                  <c:v>14.0</c:v>
                </c:pt>
                <c:pt idx="40">
                  <c:v>11.0</c:v>
                </c:pt>
                <c:pt idx="41">
                  <c:v>12.0</c:v>
                </c:pt>
                <c:pt idx="42">
                  <c:v>8.0</c:v>
                </c:pt>
                <c:pt idx="43">
                  <c:v>9.0</c:v>
                </c:pt>
                <c:pt idx="44">
                  <c:v>9.0</c:v>
                </c:pt>
                <c:pt idx="45">
                  <c:v>3.0</c:v>
                </c:pt>
                <c:pt idx="46">
                  <c:v>6.0</c:v>
                </c:pt>
                <c:pt idx="47">
                  <c:v>9.0</c:v>
                </c:pt>
                <c:pt idx="48">
                  <c:v>9.0</c:v>
                </c:pt>
                <c:pt idx="49">
                  <c:v>11.0</c:v>
                </c:pt>
                <c:pt idx="50">
                  <c:v>13.0</c:v>
                </c:pt>
                <c:pt idx="51">
                  <c:v>14.0</c:v>
                </c:pt>
                <c:pt idx="52">
                  <c:v>11.0</c:v>
                </c:pt>
                <c:pt idx="53">
                  <c:v>11.0</c:v>
                </c:pt>
                <c:pt idx="54">
                  <c:v>8.0</c:v>
                </c:pt>
                <c:pt idx="55">
                  <c:v>11.0</c:v>
                </c:pt>
                <c:pt idx="56">
                  <c:v>8.0</c:v>
                </c:pt>
                <c:pt idx="57">
                  <c:v>6.0</c:v>
                </c:pt>
                <c:pt idx="58">
                  <c:v>9.0</c:v>
                </c:pt>
                <c:pt idx="59">
                  <c:v>9.0</c:v>
                </c:pt>
                <c:pt idx="60">
                  <c:v>7.0</c:v>
                </c:pt>
                <c:pt idx="61">
                  <c:v>8.0</c:v>
                </c:pt>
                <c:pt idx="62">
                  <c:v>6.0</c:v>
                </c:pt>
                <c:pt idx="63">
                  <c:v>9.0</c:v>
                </c:pt>
                <c:pt idx="64">
                  <c:v>11.0</c:v>
                </c:pt>
                <c:pt idx="65">
                  <c:v>9.0</c:v>
                </c:pt>
                <c:pt idx="66">
                  <c:v>6.0</c:v>
                </c:pt>
                <c:pt idx="67">
                  <c:v>8.0</c:v>
                </c:pt>
                <c:pt idx="68">
                  <c:v>9.0</c:v>
                </c:pt>
                <c:pt idx="69">
                  <c:v>5.0</c:v>
                </c:pt>
                <c:pt idx="70">
                  <c:v>3.0</c:v>
                </c:pt>
                <c:pt idx="71">
                  <c:v>7.0</c:v>
                </c:pt>
                <c:pt idx="72">
                  <c:v>6.0</c:v>
                </c:pt>
                <c:pt idx="73">
                  <c:v>5.0</c:v>
                </c:pt>
                <c:pt idx="74">
                  <c:v>4.0</c:v>
                </c:pt>
                <c:pt idx="75">
                  <c:v>6.0</c:v>
                </c:pt>
                <c:pt idx="76">
                  <c:v>6.0</c:v>
                </c:pt>
                <c:pt idx="77">
                  <c:v>8.0</c:v>
                </c:pt>
                <c:pt idx="78">
                  <c:v>7.0</c:v>
                </c:pt>
                <c:pt idx="79">
                  <c:v>8.0</c:v>
                </c:pt>
                <c:pt idx="80">
                  <c:v>3.0</c:v>
                </c:pt>
                <c:pt idx="81">
                  <c:v>7.0</c:v>
                </c:pt>
                <c:pt idx="82">
                  <c:v>9.0</c:v>
                </c:pt>
                <c:pt idx="83">
                  <c:v>5.0</c:v>
                </c:pt>
                <c:pt idx="84">
                  <c:v>3.0</c:v>
                </c:pt>
                <c:pt idx="85">
                  <c:v>5.0</c:v>
                </c:pt>
                <c:pt idx="86">
                  <c:v>5.0</c:v>
                </c:pt>
                <c:pt idx="87">
                  <c:v>7.0</c:v>
                </c:pt>
                <c:pt idx="88">
                  <c:v>6.0</c:v>
                </c:pt>
                <c:pt idx="89">
                  <c:v>5.0</c:v>
                </c:pt>
                <c:pt idx="90">
                  <c:v>0.0</c:v>
                </c:pt>
                <c:pt idx="91">
                  <c:v>3.0</c:v>
                </c:pt>
                <c:pt idx="92">
                  <c:v>4.0</c:v>
                </c:pt>
                <c:pt idx="93">
                  <c:v>3.0</c:v>
                </c:pt>
                <c:pt idx="94">
                  <c:v>9.0</c:v>
                </c:pt>
                <c:pt idx="95">
                  <c:v>5.0</c:v>
                </c:pt>
                <c:pt idx="96">
                  <c:v>4.0</c:v>
                </c:pt>
                <c:pt idx="97">
                  <c:v>5.0</c:v>
                </c:pt>
                <c:pt idx="98">
                  <c:v>6.0</c:v>
                </c:pt>
                <c:pt idx="99">
                  <c:v>2.0</c:v>
                </c:pt>
                <c:pt idx="100">
                  <c:v>6.0</c:v>
                </c:pt>
                <c:pt idx="101">
                  <c:v>8.0</c:v>
                </c:pt>
                <c:pt idx="102">
                  <c:v>5.0</c:v>
                </c:pt>
                <c:pt idx="103">
                  <c:v>5.0</c:v>
                </c:pt>
                <c:pt idx="104">
                  <c:v>4.0</c:v>
                </c:pt>
                <c:pt idx="105">
                  <c:v>7.0</c:v>
                </c:pt>
                <c:pt idx="106">
                  <c:v>6.0</c:v>
                </c:pt>
                <c:pt idx="107">
                  <c:v>5.0</c:v>
                </c:pt>
                <c:pt idx="108">
                  <c:v>4.0</c:v>
                </c:pt>
                <c:pt idx="109">
                  <c:v>1.0</c:v>
                </c:pt>
                <c:pt idx="110">
                  <c:v>4.0</c:v>
                </c:pt>
                <c:pt idx="111">
                  <c:v>9.0</c:v>
                </c:pt>
                <c:pt idx="112">
                  <c:v>6.0</c:v>
                </c:pt>
                <c:pt idx="113">
                  <c:v>2.0</c:v>
                </c:pt>
                <c:pt idx="114">
                  <c:v>9.0</c:v>
                </c:pt>
                <c:pt idx="115">
                  <c:v>8.0</c:v>
                </c:pt>
                <c:pt idx="116">
                  <c:v>3.0</c:v>
                </c:pt>
                <c:pt idx="117">
                  <c:v>2.0</c:v>
                </c:pt>
                <c:pt idx="118">
                  <c:v>5.0</c:v>
                </c:pt>
                <c:pt idx="119">
                  <c:v>5.0</c:v>
                </c:pt>
                <c:pt idx="120">
                  <c:v>6.0</c:v>
                </c:pt>
                <c:pt idx="121">
                  <c:v>2.0</c:v>
                </c:pt>
              </c:numCache>
            </c:numRef>
          </c:val>
          <c:smooth val="0"/>
        </c:ser>
        <c:ser>
          <c:idx val="3"/>
          <c:order val="3"/>
          <c:tx>
            <c:v>Total</c:v>
          </c:tx>
          <c:spPr>
            <a:ln w="25400">
              <a:solidFill>
                <a:srgbClr val="666699"/>
              </a:solidFill>
              <a:prstDash val="solid"/>
            </a:ln>
          </c:spPr>
          <c:marker>
            <c:symbol val="none"/>
          </c:marker>
          <c:cat>
            <c:strRef>
              <c:f>'South Africa'!$B$342:$B$463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'South Africa'!$G$342:$G$463</c:f>
              <c:numCache>
                <c:formatCode>General</c:formatCode>
                <c:ptCount val="122"/>
                <c:pt idx="0">
                  <c:v>4.0</c:v>
                </c:pt>
                <c:pt idx="1">
                  <c:v>0.0</c:v>
                </c:pt>
                <c:pt idx="2">
                  <c:v>0.0</c:v>
                </c:pt>
                <c:pt idx="3">
                  <c:v>7.0</c:v>
                </c:pt>
                <c:pt idx="4">
                  <c:v>7.0</c:v>
                </c:pt>
                <c:pt idx="5">
                  <c:v>18.0</c:v>
                </c:pt>
                <c:pt idx="6">
                  <c:v>8.0</c:v>
                </c:pt>
                <c:pt idx="7">
                  <c:v>30.0</c:v>
                </c:pt>
                <c:pt idx="8">
                  <c:v>28.0</c:v>
                </c:pt>
                <c:pt idx="9">
                  <c:v>30.0</c:v>
                </c:pt>
                <c:pt idx="10">
                  <c:v>19.0</c:v>
                </c:pt>
                <c:pt idx="11">
                  <c:v>13.0</c:v>
                </c:pt>
                <c:pt idx="12">
                  <c:v>17.0</c:v>
                </c:pt>
                <c:pt idx="13">
                  <c:v>10.0</c:v>
                </c:pt>
                <c:pt idx="14">
                  <c:v>6.0</c:v>
                </c:pt>
                <c:pt idx="15">
                  <c:v>14.0</c:v>
                </c:pt>
                <c:pt idx="16">
                  <c:v>17.0</c:v>
                </c:pt>
                <c:pt idx="17">
                  <c:v>11.0</c:v>
                </c:pt>
                <c:pt idx="18">
                  <c:v>12.0</c:v>
                </c:pt>
                <c:pt idx="19">
                  <c:v>9.0</c:v>
                </c:pt>
                <c:pt idx="20">
                  <c:v>10.0</c:v>
                </c:pt>
                <c:pt idx="21">
                  <c:v>8.0</c:v>
                </c:pt>
                <c:pt idx="22">
                  <c:v>12.0</c:v>
                </c:pt>
                <c:pt idx="23">
                  <c:v>13.0</c:v>
                </c:pt>
                <c:pt idx="24">
                  <c:v>13.0</c:v>
                </c:pt>
                <c:pt idx="25">
                  <c:v>12.0</c:v>
                </c:pt>
                <c:pt idx="26">
                  <c:v>15.0</c:v>
                </c:pt>
                <c:pt idx="27">
                  <c:v>14.0</c:v>
                </c:pt>
                <c:pt idx="28">
                  <c:v>9.0</c:v>
                </c:pt>
                <c:pt idx="29">
                  <c:v>13.0</c:v>
                </c:pt>
                <c:pt idx="30">
                  <c:v>10.0</c:v>
                </c:pt>
                <c:pt idx="31">
                  <c:v>14.0</c:v>
                </c:pt>
                <c:pt idx="32">
                  <c:v>15.0</c:v>
                </c:pt>
                <c:pt idx="33">
                  <c:v>13.0</c:v>
                </c:pt>
                <c:pt idx="34">
                  <c:v>9.0</c:v>
                </c:pt>
                <c:pt idx="35">
                  <c:v>14.0</c:v>
                </c:pt>
                <c:pt idx="36">
                  <c:v>15.0</c:v>
                </c:pt>
                <c:pt idx="37">
                  <c:v>16.0</c:v>
                </c:pt>
                <c:pt idx="38">
                  <c:v>21.0</c:v>
                </c:pt>
                <c:pt idx="39">
                  <c:v>21.0</c:v>
                </c:pt>
                <c:pt idx="40">
                  <c:v>17.0</c:v>
                </c:pt>
                <c:pt idx="41">
                  <c:v>19.0</c:v>
                </c:pt>
                <c:pt idx="42">
                  <c:v>24.0</c:v>
                </c:pt>
                <c:pt idx="43">
                  <c:v>18.0</c:v>
                </c:pt>
                <c:pt idx="44">
                  <c:v>18.0</c:v>
                </c:pt>
                <c:pt idx="45">
                  <c:v>8.0</c:v>
                </c:pt>
                <c:pt idx="46">
                  <c:v>9.0</c:v>
                </c:pt>
                <c:pt idx="47">
                  <c:v>14.0</c:v>
                </c:pt>
                <c:pt idx="48">
                  <c:v>19.0</c:v>
                </c:pt>
                <c:pt idx="49">
                  <c:v>19.0</c:v>
                </c:pt>
                <c:pt idx="50">
                  <c:v>26.0</c:v>
                </c:pt>
                <c:pt idx="51">
                  <c:v>39.0</c:v>
                </c:pt>
                <c:pt idx="52">
                  <c:v>30.0</c:v>
                </c:pt>
                <c:pt idx="53">
                  <c:v>23.0</c:v>
                </c:pt>
                <c:pt idx="54">
                  <c:v>16.0</c:v>
                </c:pt>
                <c:pt idx="55">
                  <c:v>19.0</c:v>
                </c:pt>
                <c:pt idx="56">
                  <c:v>15.0</c:v>
                </c:pt>
                <c:pt idx="57">
                  <c:v>15.0</c:v>
                </c:pt>
                <c:pt idx="58">
                  <c:v>18.0</c:v>
                </c:pt>
                <c:pt idx="59">
                  <c:v>22.0</c:v>
                </c:pt>
                <c:pt idx="60">
                  <c:v>21.0</c:v>
                </c:pt>
                <c:pt idx="61">
                  <c:v>19.0</c:v>
                </c:pt>
                <c:pt idx="62">
                  <c:v>9.0</c:v>
                </c:pt>
                <c:pt idx="63">
                  <c:v>12.0</c:v>
                </c:pt>
                <c:pt idx="64">
                  <c:v>11.0</c:v>
                </c:pt>
                <c:pt idx="65">
                  <c:v>12.0</c:v>
                </c:pt>
                <c:pt idx="66">
                  <c:v>10.0</c:v>
                </c:pt>
                <c:pt idx="67">
                  <c:v>15.0</c:v>
                </c:pt>
                <c:pt idx="68">
                  <c:v>18.0</c:v>
                </c:pt>
                <c:pt idx="69">
                  <c:v>14.0</c:v>
                </c:pt>
                <c:pt idx="70">
                  <c:v>6.0</c:v>
                </c:pt>
                <c:pt idx="71">
                  <c:v>15.0</c:v>
                </c:pt>
                <c:pt idx="72">
                  <c:v>16.0</c:v>
                </c:pt>
                <c:pt idx="73">
                  <c:v>14.0</c:v>
                </c:pt>
                <c:pt idx="74">
                  <c:v>10.0</c:v>
                </c:pt>
                <c:pt idx="75">
                  <c:v>15.0</c:v>
                </c:pt>
                <c:pt idx="76">
                  <c:v>11.0</c:v>
                </c:pt>
                <c:pt idx="77">
                  <c:v>10.0</c:v>
                </c:pt>
                <c:pt idx="78">
                  <c:v>9.0</c:v>
                </c:pt>
                <c:pt idx="79">
                  <c:v>11.0</c:v>
                </c:pt>
                <c:pt idx="80">
                  <c:v>3.0</c:v>
                </c:pt>
                <c:pt idx="81">
                  <c:v>10.0</c:v>
                </c:pt>
                <c:pt idx="82">
                  <c:v>14.0</c:v>
                </c:pt>
                <c:pt idx="83">
                  <c:v>12.0</c:v>
                </c:pt>
                <c:pt idx="84">
                  <c:v>8.0</c:v>
                </c:pt>
                <c:pt idx="85">
                  <c:v>7.0</c:v>
                </c:pt>
                <c:pt idx="86">
                  <c:v>8.0</c:v>
                </c:pt>
                <c:pt idx="87">
                  <c:v>9.0</c:v>
                </c:pt>
                <c:pt idx="88">
                  <c:v>7.0</c:v>
                </c:pt>
                <c:pt idx="89">
                  <c:v>8.0</c:v>
                </c:pt>
                <c:pt idx="90">
                  <c:v>8.0</c:v>
                </c:pt>
                <c:pt idx="91">
                  <c:v>12.0</c:v>
                </c:pt>
                <c:pt idx="92">
                  <c:v>7.0</c:v>
                </c:pt>
                <c:pt idx="93">
                  <c:v>9.0</c:v>
                </c:pt>
                <c:pt idx="94">
                  <c:v>20.0</c:v>
                </c:pt>
                <c:pt idx="95">
                  <c:v>16.0</c:v>
                </c:pt>
                <c:pt idx="96">
                  <c:v>8.0</c:v>
                </c:pt>
                <c:pt idx="97">
                  <c:v>13.0</c:v>
                </c:pt>
                <c:pt idx="98">
                  <c:v>20.0</c:v>
                </c:pt>
                <c:pt idx="99">
                  <c:v>15.0</c:v>
                </c:pt>
                <c:pt idx="100">
                  <c:v>11.0</c:v>
                </c:pt>
                <c:pt idx="101">
                  <c:v>12.0</c:v>
                </c:pt>
                <c:pt idx="102">
                  <c:v>13.0</c:v>
                </c:pt>
                <c:pt idx="103">
                  <c:v>13.0</c:v>
                </c:pt>
                <c:pt idx="104">
                  <c:v>11.0</c:v>
                </c:pt>
                <c:pt idx="105">
                  <c:v>9.0</c:v>
                </c:pt>
                <c:pt idx="106">
                  <c:v>8.0</c:v>
                </c:pt>
                <c:pt idx="107">
                  <c:v>11.0</c:v>
                </c:pt>
                <c:pt idx="108">
                  <c:v>11.0</c:v>
                </c:pt>
                <c:pt idx="109">
                  <c:v>8.0</c:v>
                </c:pt>
                <c:pt idx="110">
                  <c:v>9.0</c:v>
                </c:pt>
                <c:pt idx="111">
                  <c:v>13.0</c:v>
                </c:pt>
                <c:pt idx="112">
                  <c:v>13.0</c:v>
                </c:pt>
                <c:pt idx="113">
                  <c:v>7.0</c:v>
                </c:pt>
                <c:pt idx="114">
                  <c:v>12.0</c:v>
                </c:pt>
                <c:pt idx="115">
                  <c:v>14.0</c:v>
                </c:pt>
                <c:pt idx="116">
                  <c:v>12.0</c:v>
                </c:pt>
                <c:pt idx="117">
                  <c:v>9.0</c:v>
                </c:pt>
                <c:pt idx="118">
                  <c:v>7.0</c:v>
                </c:pt>
                <c:pt idx="119">
                  <c:v>11.0</c:v>
                </c:pt>
                <c:pt idx="120">
                  <c:v>11.0</c:v>
                </c:pt>
                <c:pt idx="121">
                  <c:v>8.0</c:v>
                </c:pt>
              </c:numCache>
            </c:numRef>
          </c:val>
          <c:smooth val="0"/>
        </c:ser>
        <c:dLbls>
          <c:showLegendKey val="0"/>
          <c:showVal val="0"/>
          <c:showCatName val="0"/>
          <c:showSerName val="0"/>
          <c:showPercent val="0"/>
          <c:showBubbleSize val="0"/>
        </c:dLbls>
        <c:smooth val="0"/>
        <c:axId val="-2131045680"/>
        <c:axId val="-2009475056"/>
      </c:lineChart>
      <c:catAx>
        <c:axId val="-21310456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09475056"/>
        <c:crosses val="autoZero"/>
        <c:auto val="1"/>
        <c:lblAlgn val="ctr"/>
        <c:lblOffset val="100"/>
        <c:tickLblSkip val="4"/>
        <c:noMultiLvlLbl val="0"/>
      </c:catAx>
      <c:valAx>
        <c:axId val="-2009475056"/>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31045680"/>
        <c:crosses val="autoZero"/>
        <c:crossBetween val="between"/>
      </c:valAx>
      <c:spPr>
        <a:solidFill>
          <a:srgbClr val="FFFFFF"/>
        </a:solidFill>
        <a:ln w="25400">
          <a:noFill/>
        </a:ln>
      </c:spPr>
    </c:plotArea>
    <c:legend>
      <c:legendPos val="r"/>
      <c:layout>
        <c:manualLayout>
          <c:xMode val="edge"/>
          <c:yMode val="edge"/>
          <c:x val="0.847264355113509"/>
          <c:y val="0.158620689655172"/>
          <c:w val="0.150746419855441"/>
          <c:h val="0.317241379310367"/>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overlay val="0"/>
      <c:spPr>
        <a:noFill/>
        <a:ln w="25400">
          <a:noFill/>
        </a:ln>
      </c:spPr>
    </c:title>
    <c:autoTitleDeleted val="0"/>
    <c:plotArea>
      <c:layout>
        <c:manualLayout>
          <c:layoutTarget val="inner"/>
          <c:xMode val="edge"/>
          <c:yMode val="edge"/>
          <c:x val="0.10087257666343"/>
          <c:y val="0.152249392181774"/>
          <c:w val="0.738453510547437"/>
          <c:h val="0.579009163646932"/>
        </c:manualLayout>
      </c:layout>
      <c:lineChart>
        <c:grouping val="standard"/>
        <c:varyColors val="0"/>
        <c:ser>
          <c:idx val="0"/>
          <c:order val="0"/>
          <c:tx>
            <c:v>Supramax</c:v>
          </c:tx>
          <c:spPr>
            <a:ln w="25400">
              <a:solidFill>
                <a:srgbClr val="666699"/>
              </a:solidFill>
              <a:prstDash val="solid"/>
            </a:ln>
          </c:spPr>
          <c:marker>
            <c:symbol val="none"/>
          </c:marker>
          <c:cat>
            <c:strRef>
              <c:f>Australia!$B$540:$B$661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Australia!$D$540:$D$661</c:f>
              <c:numCache>
                <c:formatCode>General</c:formatCode>
                <c:ptCount val="122"/>
                <c:pt idx="0">
                  <c:v>8.0</c:v>
                </c:pt>
                <c:pt idx="1">
                  <c:v>8.0</c:v>
                </c:pt>
                <c:pt idx="2">
                  <c:v>13.0</c:v>
                </c:pt>
                <c:pt idx="3">
                  <c:v>11.0</c:v>
                </c:pt>
                <c:pt idx="4">
                  <c:v>14.0</c:v>
                </c:pt>
                <c:pt idx="5">
                  <c:v>27.0</c:v>
                </c:pt>
                <c:pt idx="6">
                  <c:v>19.0</c:v>
                </c:pt>
                <c:pt idx="7">
                  <c:v>24.0</c:v>
                </c:pt>
                <c:pt idx="8">
                  <c:v>14.0</c:v>
                </c:pt>
                <c:pt idx="9">
                  <c:v>14.0</c:v>
                </c:pt>
                <c:pt idx="10">
                  <c:v>9.0</c:v>
                </c:pt>
                <c:pt idx="11">
                  <c:v>9.0</c:v>
                </c:pt>
                <c:pt idx="12">
                  <c:v>10.0</c:v>
                </c:pt>
                <c:pt idx="13">
                  <c:v>10.0</c:v>
                </c:pt>
                <c:pt idx="14">
                  <c:v>11.0</c:v>
                </c:pt>
                <c:pt idx="15">
                  <c:v>14.0</c:v>
                </c:pt>
                <c:pt idx="16">
                  <c:v>14.0</c:v>
                </c:pt>
                <c:pt idx="17">
                  <c:v>9.0</c:v>
                </c:pt>
                <c:pt idx="18">
                  <c:v>10.0</c:v>
                </c:pt>
                <c:pt idx="19">
                  <c:v>18.0</c:v>
                </c:pt>
                <c:pt idx="20">
                  <c:v>10.0</c:v>
                </c:pt>
                <c:pt idx="21">
                  <c:v>15.0</c:v>
                </c:pt>
                <c:pt idx="22">
                  <c:v>11.0</c:v>
                </c:pt>
                <c:pt idx="23">
                  <c:v>14.0</c:v>
                </c:pt>
                <c:pt idx="24">
                  <c:v>17.0</c:v>
                </c:pt>
                <c:pt idx="25">
                  <c:v>15.0</c:v>
                </c:pt>
                <c:pt idx="26">
                  <c:v>18.0</c:v>
                </c:pt>
                <c:pt idx="27">
                  <c:v>8.0</c:v>
                </c:pt>
                <c:pt idx="28">
                  <c:v>19.0</c:v>
                </c:pt>
                <c:pt idx="29">
                  <c:v>13.0</c:v>
                </c:pt>
                <c:pt idx="30">
                  <c:v>9.0</c:v>
                </c:pt>
                <c:pt idx="31">
                  <c:v>16.0</c:v>
                </c:pt>
                <c:pt idx="32">
                  <c:v>19.0</c:v>
                </c:pt>
                <c:pt idx="33">
                  <c:v>11.0</c:v>
                </c:pt>
                <c:pt idx="34">
                  <c:v>8.0</c:v>
                </c:pt>
                <c:pt idx="35">
                  <c:v>4.0</c:v>
                </c:pt>
                <c:pt idx="36">
                  <c:v>6.0</c:v>
                </c:pt>
                <c:pt idx="37">
                  <c:v>8.0</c:v>
                </c:pt>
                <c:pt idx="38">
                  <c:v>11.0</c:v>
                </c:pt>
                <c:pt idx="39">
                  <c:v>9.0</c:v>
                </c:pt>
                <c:pt idx="40">
                  <c:v>2.0</c:v>
                </c:pt>
                <c:pt idx="41">
                  <c:v>8.0</c:v>
                </c:pt>
                <c:pt idx="42">
                  <c:v>10.0</c:v>
                </c:pt>
                <c:pt idx="43">
                  <c:v>14.0</c:v>
                </c:pt>
                <c:pt idx="44">
                  <c:v>14.0</c:v>
                </c:pt>
                <c:pt idx="45">
                  <c:v>15.0</c:v>
                </c:pt>
                <c:pt idx="46">
                  <c:v>19.0</c:v>
                </c:pt>
                <c:pt idx="47">
                  <c:v>16.0</c:v>
                </c:pt>
                <c:pt idx="48">
                  <c:v>17.0</c:v>
                </c:pt>
                <c:pt idx="49">
                  <c:v>8.0</c:v>
                </c:pt>
                <c:pt idx="50">
                  <c:v>6.0</c:v>
                </c:pt>
                <c:pt idx="51">
                  <c:v>7.0</c:v>
                </c:pt>
                <c:pt idx="52">
                  <c:v>8.0</c:v>
                </c:pt>
                <c:pt idx="53">
                  <c:v>9.0</c:v>
                </c:pt>
                <c:pt idx="54">
                  <c:v>4.0</c:v>
                </c:pt>
                <c:pt idx="55">
                  <c:v>6.0</c:v>
                </c:pt>
                <c:pt idx="56">
                  <c:v>3.0</c:v>
                </c:pt>
                <c:pt idx="57">
                  <c:v>7.0</c:v>
                </c:pt>
                <c:pt idx="58">
                  <c:v>6.0</c:v>
                </c:pt>
                <c:pt idx="59">
                  <c:v>11.0</c:v>
                </c:pt>
                <c:pt idx="60">
                  <c:v>7.0</c:v>
                </c:pt>
                <c:pt idx="61">
                  <c:v>17.0</c:v>
                </c:pt>
                <c:pt idx="62">
                  <c:v>18.0</c:v>
                </c:pt>
                <c:pt idx="63">
                  <c:v>18.0</c:v>
                </c:pt>
                <c:pt idx="64">
                  <c:v>11.0</c:v>
                </c:pt>
                <c:pt idx="65">
                  <c:v>7.0</c:v>
                </c:pt>
                <c:pt idx="66">
                  <c:v>8.0</c:v>
                </c:pt>
                <c:pt idx="67">
                  <c:v>6.0</c:v>
                </c:pt>
                <c:pt idx="68">
                  <c:v>4.0</c:v>
                </c:pt>
                <c:pt idx="69">
                  <c:v>8.0</c:v>
                </c:pt>
                <c:pt idx="70">
                  <c:v>14.0</c:v>
                </c:pt>
                <c:pt idx="71">
                  <c:v>10.0</c:v>
                </c:pt>
                <c:pt idx="72">
                  <c:v>9.0</c:v>
                </c:pt>
                <c:pt idx="73">
                  <c:v>8.0</c:v>
                </c:pt>
                <c:pt idx="74">
                  <c:v>10.0</c:v>
                </c:pt>
                <c:pt idx="75">
                  <c:v>10.0</c:v>
                </c:pt>
                <c:pt idx="76">
                  <c:v>10.0</c:v>
                </c:pt>
                <c:pt idx="77">
                  <c:v>10.0</c:v>
                </c:pt>
                <c:pt idx="78">
                  <c:v>9.0</c:v>
                </c:pt>
                <c:pt idx="79">
                  <c:v>9.0</c:v>
                </c:pt>
                <c:pt idx="80">
                  <c:v>8.0</c:v>
                </c:pt>
                <c:pt idx="81">
                  <c:v>2.0</c:v>
                </c:pt>
                <c:pt idx="82">
                  <c:v>17.0</c:v>
                </c:pt>
                <c:pt idx="83">
                  <c:v>7.0</c:v>
                </c:pt>
                <c:pt idx="84">
                  <c:v>11.0</c:v>
                </c:pt>
                <c:pt idx="85">
                  <c:v>9.0</c:v>
                </c:pt>
                <c:pt idx="86">
                  <c:v>14.0</c:v>
                </c:pt>
                <c:pt idx="87">
                  <c:v>19.0</c:v>
                </c:pt>
                <c:pt idx="88">
                  <c:v>12.0</c:v>
                </c:pt>
                <c:pt idx="89">
                  <c:v>6.0</c:v>
                </c:pt>
                <c:pt idx="90">
                  <c:v>15.0</c:v>
                </c:pt>
                <c:pt idx="91">
                  <c:v>10.0</c:v>
                </c:pt>
                <c:pt idx="92">
                  <c:v>8.0</c:v>
                </c:pt>
                <c:pt idx="93">
                  <c:v>14.0</c:v>
                </c:pt>
                <c:pt idx="94">
                  <c:v>6.0</c:v>
                </c:pt>
                <c:pt idx="95">
                  <c:v>4.0</c:v>
                </c:pt>
                <c:pt idx="96">
                  <c:v>6.0</c:v>
                </c:pt>
                <c:pt idx="97">
                  <c:v>4.0</c:v>
                </c:pt>
                <c:pt idx="98">
                  <c:v>7.0</c:v>
                </c:pt>
                <c:pt idx="99">
                  <c:v>4.0</c:v>
                </c:pt>
                <c:pt idx="100">
                  <c:v>7.0</c:v>
                </c:pt>
                <c:pt idx="101">
                  <c:v>11.0</c:v>
                </c:pt>
                <c:pt idx="102">
                  <c:v>9.0</c:v>
                </c:pt>
                <c:pt idx="103">
                  <c:v>9.0</c:v>
                </c:pt>
                <c:pt idx="104">
                  <c:v>10.0</c:v>
                </c:pt>
                <c:pt idx="105">
                  <c:v>3.0</c:v>
                </c:pt>
                <c:pt idx="106">
                  <c:v>5.0</c:v>
                </c:pt>
                <c:pt idx="107">
                  <c:v>5.0</c:v>
                </c:pt>
                <c:pt idx="108">
                  <c:v>4.0</c:v>
                </c:pt>
                <c:pt idx="109">
                  <c:v>7.0</c:v>
                </c:pt>
                <c:pt idx="110">
                  <c:v>5.0</c:v>
                </c:pt>
                <c:pt idx="111">
                  <c:v>11.0</c:v>
                </c:pt>
                <c:pt idx="112">
                  <c:v>6.0</c:v>
                </c:pt>
                <c:pt idx="113">
                  <c:v>5.0</c:v>
                </c:pt>
                <c:pt idx="114">
                  <c:v>5.0</c:v>
                </c:pt>
                <c:pt idx="115">
                  <c:v>8.0</c:v>
                </c:pt>
                <c:pt idx="116">
                  <c:v>6.0</c:v>
                </c:pt>
                <c:pt idx="117">
                  <c:v>8.0</c:v>
                </c:pt>
                <c:pt idx="118">
                  <c:v>5.0</c:v>
                </c:pt>
                <c:pt idx="119">
                  <c:v>3.0</c:v>
                </c:pt>
                <c:pt idx="120">
                  <c:v>1.0</c:v>
                </c:pt>
                <c:pt idx="121">
                  <c:v>2.0</c:v>
                </c:pt>
              </c:numCache>
            </c:numRef>
          </c:val>
          <c:smooth val="0"/>
        </c:ser>
        <c:ser>
          <c:idx val="1"/>
          <c:order val="1"/>
          <c:tx>
            <c:v>Panamax</c:v>
          </c:tx>
          <c:spPr>
            <a:ln w="25400">
              <a:solidFill>
                <a:srgbClr val="993366"/>
              </a:solidFill>
              <a:prstDash val="solid"/>
            </a:ln>
          </c:spPr>
          <c:marker>
            <c:symbol val="none"/>
          </c:marker>
          <c:cat>
            <c:strRef>
              <c:f>Australia!$B$540:$B$661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Australia!$E$540:$E$661</c:f>
              <c:numCache>
                <c:formatCode>General</c:formatCode>
                <c:ptCount val="122"/>
                <c:pt idx="0">
                  <c:v>34.0</c:v>
                </c:pt>
                <c:pt idx="1">
                  <c:v>38.0</c:v>
                </c:pt>
                <c:pt idx="2">
                  <c:v>24.0</c:v>
                </c:pt>
                <c:pt idx="3">
                  <c:v>29.0</c:v>
                </c:pt>
                <c:pt idx="4">
                  <c:v>37.0</c:v>
                </c:pt>
                <c:pt idx="5">
                  <c:v>45.0</c:v>
                </c:pt>
                <c:pt idx="6">
                  <c:v>35.0</c:v>
                </c:pt>
                <c:pt idx="7">
                  <c:v>39.0</c:v>
                </c:pt>
                <c:pt idx="8">
                  <c:v>23.0</c:v>
                </c:pt>
                <c:pt idx="9">
                  <c:v>24.0</c:v>
                </c:pt>
                <c:pt idx="10">
                  <c:v>27.0</c:v>
                </c:pt>
                <c:pt idx="11">
                  <c:v>32.0</c:v>
                </c:pt>
                <c:pt idx="12">
                  <c:v>27.0</c:v>
                </c:pt>
                <c:pt idx="13">
                  <c:v>30.0</c:v>
                </c:pt>
                <c:pt idx="14">
                  <c:v>29.0</c:v>
                </c:pt>
                <c:pt idx="15">
                  <c:v>41.0</c:v>
                </c:pt>
                <c:pt idx="16">
                  <c:v>40.0</c:v>
                </c:pt>
                <c:pt idx="17">
                  <c:v>38.0</c:v>
                </c:pt>
                <c:pt idx="18">
                  <c:v>31.0</c:v>
                </c:pt>
                <c:pt idx="19">
                  <c:v>38.0</c:v>
                </c:pt>
                <c:pt idx="20">
                  <c:v>31.0</c:v>
                </c:pt>
                <c:pt idx="21">
                  <c:v>29.0</c:v>
                </c:pt>
                <c:pt idx="22">
                  <c:v>47.0</c:v>
                </c:pt>
                <c:pt idx="23">
                  <c:v>32.0</c:v>
                </c:pt>
                <c:pt idx="24">
                  <c:v>33.0</c:v>
                </c:pt>
                <c:pt idx="25">
                  <c:v>43.0</c:v>
                </c:pt>
                <c:pt idx="26">
                  <c:v>45.0</c:v>
                </c:pt>
                <c:pt idx="27">
                  <c:v>28.0</c:v>
                </c:pt>
                <c:pt idx="28">
                  <c:v>36.0</c:v>
                </c:pt>
                <c:pt idx="29">
                  <c:v>43.0</c:v>
                </c:pt>
                <c:pt idx="30">
                  <c:v>47.0</c:v>
                </c:pt>
                <c:pt idx="31">
                  <c:v>34.0</c:v>
                </c:pt>
                <c:pt idx="32">
                  <c:v>32.0</c:v>
                </c:pt>
                <c:pt idx="33">
                  <c:v>42.0</c:v>
                </c:pt>
                <c:pt idx="34">
                  <c:v>42.0</c:v>
                </c:pt>
                <c:pt idx="35">
                  <c:v>61.0</c:v>
                </c:pt>
                <c:pt idx="36">
                  <c:v>57.0</c:v>
                </c:pt>
                <c:pt idx="37">
                  <c:v>68.0</c:v>
                </c:pt>
                <c:pt idx="38">
                  <c:v>69.0</c:v>
                </c:pt>
                <c:pt idx="39">
                  <c:v>59.0</c:v>
                </c:pt>
                <c:pt idx="40">
                  <c:v>49.0</c:v>
                </c:pt>
                <c:pt idx="41">
                  <c:v>45.0</c:v>
                </c:pt>
                <c:pt idx="42">
                  <c:v>42.0</c:v>
                </c:pt>
                <c:pt idx="43">
                  <c:v>52.0</c:v>
                </c:pt>
                <c:pt idx="44">
                  <c:v>52.0</c:v>
                </c:pt>
                <c:pt idx="45">
                  <c:v>61.0</c:v>
                </c:pt>
                <c:pt idx="46">
                  <c:v>41.0</c:v>
                </c:pt>
                <c:pt idx="47">
                  <c:v>44.0</c:v>
                </c:pt>
                <c:pt idx="48">
                  <c:v>40.0</c:v>
                </c:pt>
                <c:pt idx="49">
                  <c:v>47.0</c:v>
                </c:pt>
                <c:pt idx="50">
                  <c:v>54.0</c:v>
                </c:pt>
                <c:pt idx="51">
                  <c:v>70.0</c:v>
                </c:pt>
                <c:pt idx="52">
                  <c:v>57.0</c:v>
                </c:pt>
                <c:pt idx="53">
                  <c:v>41.0</c:v>
                </c:pt>
                <c:pt idx="54">
                  <c:v>34.0</c:v>
                </c:pt>
                <c:pt idx="55">
                  <c:v>43.0</c:v>
                </c:pt>
                <c:pt idx="56">
                  <c:v>43.0</c:v>
                </c:pt>
                <c:pt idx="57">
                  <c:v>47.0</c:v>
                </c:pt>
                <c:pt idx="58">
                  <c:v>51.0</c:v>
                </c:pt>
                <c:pt idx="59">
                  <c:v>56.0</c:v>
                </c:pt>
                <c:pt idx="60">
                  <c:v>53.0</c:v>
                </c:pt>
                <c:pt idx="61">
                  <c:v>42.0</c:v>
                </c:pt>
                <c:pt idx="62">
                  <c:v>36.0</c:v>
                </c:pt>
                <c:pt idx="63">
                  <c:v>28.0</c:v>
                </c:pt>
                <c:pt idx="64">
                  <c:v>25.0</c:v>
                </c:pt>
                <c:pt idx="65">
                  <c:v>29.0</c:v>
                </c:pt>
                <c:pt idx="66">
                  <c:v>28.0</c:v>
                </c:pt>
                <c:pt idx="67">
                  <c:v>20.0</c:v>
                </c:pt>
                <c:pt idx="68">
                  <c:v>23.0</c:v>
                </c:pt>
                <c:pt idx="69">
                  <c:v>30.0</c:v>
                </c:pt>
                <c:pt idx="70">
                  <c:v>35.0</c:v>
                </c:pt>
                <c:pt idx="71">
                  <c:v>39.0</c:v>
                </c:pt>
                <c:pt idx="72">
                  <c:v>44.0</c:v>
                </c:pt>
                <c:pt idx="73">
                  <c:v>38.0</c:v>
                </c:pt>
                <c:pt idx="74">
                  <c:v>39.0</c:v>
                </c:pt>
                <c:pt idx="75">
                  <c:v>43.0</c:v>
                </c:pt>
                <c:pt idx="76">
                  <c:v>32.0</c:v>
                </c:pt>
                <c:pt idx="77">
                  <c:v>37.0</c:v>
                </c:pt>
                <c:pt idx="78">
                  <c:v>24.0</c:v>
                </c:pt>
                <c:pt idx="79">
                  <c:v>19.0</c:v>
                </c:pt>
                <c:pt idx="80">
                  <c:v>25.0</c:v>
                </c:pt>
                <c:pt idx="81">
                  <c:v>38.0</c:v>
                </c:pt>
                <c:pt idx="82">
                  <c:v>25.0</c:v>
                </c:pt>
                <c:pt idx="83">
                  <c:v>29.0</c:v>
                </c:pt>
                <c:pt idx="84">
                  <c:v>28.0</c:v>
                </c:pt>
                <c:pt idx="85">
                  <c:v>27.0</c:v>
                </c:pt>
                <c:pt idx="86">
                  <c:v>34.0</c:v>
                </c:pt>
                <c:pt idx="87">
                  <c:v>26.0</c:v>
                </c:pt>
                <c:pt idx="88">
                  <c:v>25.0</c:v>
                </c:pt>
                <c:pt idx="89">
                  <c:v>23.0</c:v>
                </c:pt>
                <c:pt idx="90">
                  <c:v>17.0</c:v>
                </c:pt>
                <c:pt idx="91">
                  <c:v>26.0</c:v>
                </c:pt>
                <c:pt idx="92">
                  <c:v>19.0</c:v>
                </c:pt>
                <c:pt idx="93">
                  <c:v>21.0</c:v>
                </c:pt>
                <c:pt idx="94">
                  <c:v>17.0</c:v>
                </c:pt>
                <c:pt idx="95">
                  <c:v>23.0</c:v>
                </c:pt>
                <c:pt idx="96">
                  <c:v>21.0</c:v>
                </c:pt>
                <c:pt idx="97">
                  <c:v>23.0</c:v>
                </c:pt>
                <c:pt idx="98">
                  <c:v>27.0</c:v>
                </c:pt>
                <c:pt idx="99">
                  <c:v>22.0</c:v>
                </c:pt>
                <c:pt idx="100">
                  <c:v>26.0</c:v>
                </c:pt>
                <c:pt idx="101">
                  <c:v>20.0</c:v>
                </c:pt>
                <c:pt idx="102">
                  <c:v>21.0</c:v>
                </c:pt>
                <c:pt idx="103">
                  <c:v>33.0</c:v>
                </c:pt>
                <c:pt idx="104">
                  <c:v>22.0</c:v>
                </c:pt>
                <c:pt idx="105">
                  <c:v>20.0</c:v>
                </c:pt>
                <c:pt idx="106">
                  <c:v>20.0</c:v>
                </c:pt>
                <c:pt idx="107">
                  <c:v>26.0</c:v>
                </c:pt>
                <c:pt idx="108">
                  <c:v>33.0</c:v>
                </c:pt>
                <c:pt idx="109">
                  <c:v>35.0</c:v>
                </c:pt>
                <c:pt idx="110">
                  <c:v>34.0</c:v>
                </c:pt>
                <c:pt idx="111">
                  <c:v>38.0</c:v>
                </c:pt>
                <c:pt idx="112">
                  <c:v>32.0</c:v>
                </c:pt>
                <c:pt idx="113">
                  <c:v>19.0</c:v>
                </c:pt>
                <c:pt idx="114">
                  <c:v>24.0</c:v>
                </c:pt>
                <c:pt idx="115">
                  <c:v>24.0</c:v>
                </c:pt>
                <c:pt idx="116">
                  <c:v>26.0</c:v>
                </c:pt>
                <c:pt idx="117">
                  <c:v>26.0</c:v>
                </c:pt>
                <c:pt idx="118">
                  <c:v>22.0</c:v>
                </c:pt>
                <c:pt idx="119">
                  <c:v>24.0</c:v>
                </c:pt>
                <c:pt idx="120">
                  <c:v>21.0</c:v>
                </c:pt>
                <c:pt idx="121">
                  <c:v>21.0</c:v>
                </c:pt>
              </c:numCache>
            </c:numRef>
          </c:val>
          <c:smooth val="0"/>
        </c:ser>
        <c:ser>
          <c:idx val="2"/>
          <c:order val="2"/>
          <c:tx>
            <c:v>Capesize</c:v>
          </c:tx>
          <c:spPr>
            <a:ln w="25400">
              <a:solidFill>
                <a:srgbClr val="90713A"/>
              </a:solidFill>
              <a:prstDash val="solid"/>
            </a:ln>
          </c:spPr>
          <c:marker>
            <c:symbol val="none"/>
          </c:marker>
          <c:cat>
            <c:strRef>
              <c:f>Australia!$B$540:$B$661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Australia!$F$540:$F$661</c:f>
              <c:numCache>
                <c:formatCode>General</c:formatCode>
                <c:ptCount val="122"/>
                <c:pt idx="0">
                  <c:v>117.0</c:v>
                </c:pt>
                <c:pt idx="1">
                  <c:v>103.0</c:v>
                </c:pt>
                <c:pt idx="2">
                  <c:v>92.0</c:v>
                </c:pt>
                <c:pt idx="3">
                  <c:v>86.0</c:v>
                </c:pt>
                <c:pt idx="4">
                  <c:v>98.0</c:v>
                </c:pt>
                <c:pt idx="5">
                  <c:v>103.0</c:v>
                </c:pt>
                <c:pt idx="6">
                  <c:v>90.0</c:v>
                </c:pt>
                <c:pt idx="7">
                  <c:v>68.0</c:v>
                </c:pt>
                <c:pt idx="8">
                  <c:v>67.0</c:v>
                </c:pt>
                <c:pt idx="9">
                  <c:v>69.0</c:v>
                </c:pt>
                <c:pt idx="10">
                  <c:v>51.0</c:v>
                </c:pt>
                <c:pt idx="11">
                  <c:v>82.0</c:v>
                </c:pt>
                <c:pt idx="12">
                  <c:v>80.0</c:v>
                </c:pt>
                <c:pt idx="13">
                  <c:v>82.0</c:v>
                </c:pt>
                <c:pt idx="14">
                  <c:v>70.0</c:v>
                </c:pt>
                <c:pt idx="15">
                  <c:v>88.0</c:v>
                </c:pt>
                <c:pt idx="16">
                  <c:v>73.0</c:v>
                </c:pt>
                <c:pt idx="17">
                  <c:v>70.0</c:v>
                </c:pt>
                <c:pt idx="18">
                  <c:v>90.0</c:v>
                </c:pt>
                <c:pt idx="19">
                  <c:v>95.0</c:v>
                </c:pt>
                <c:pt idx="20">
                  <c:v>84.0</c:v>
                </c:pt>
                <c:pt idx="21">
                  <c:v>75.0</c:v>
                </c:pt>
                <c:pt idx="22">
                  <c:v>73.0</c:v>
                </c:pt>
                <c:pt idx="23">
                  <c:v>87.0</c:v>
                </c:pt>
                <c:pt idx="24">
                  <c:v>79.0</c:v>
                </c:pt>
                <c:pt idx="25">
                  <c:v>102.0</c:v>
                </c:pt>
                <c:pt idx="26">
                  <c:v>89.0</c:v>
                </c:pt>
                <c:pt idx="27">
                  <c:v>86.0</c:v>
                </c:pt>
                <c:pt idx="28">
                  <c:v>80.0</c:v>
                </c:pt>
                <c:pt idx="29">
                  <c:v>87.0</c:v>
                </c:pt>
                <c:pt idx="30">
                  <c:v>99.0</c:v>
                </c:pt>
                <c:pt idx="31">
                  <c:v>89.0</c:v>
                </c:pt>
                <c:pt idx="32">
                  <c:v>73.0</c:v>
                </c:pt>
                <c:pt idx="33">
                  <c:v>89.0</c:v>
                </c:pt>
                <c:pt idx="34">
                  <c:v>85.0</c:v>
                </c:pt>
                <c:pt idx="35">
                  <c:v>79.0</c:v>
                </c:pt>
                <c:pt idx="36">
                  <c:v>83.0</c:v>
                </c:pt>
                <c:pt idx="37">
                  <c:v>80.0</c:v>
                </c:pt>
                <c:pt idx="38">
                  <c:v>83.0</c:v>
                </c:pt>
                <c:pt idx="39">
                  <c:v>88.0</c:v>
                </c:pt>
                <c:pt idx="40">
                  <c:v>75.0</c:v>
                </c:pt>
                <c:pt idx="41">
                  <c:v>78.0</c:v>
                </c:pt>
                <c:pt idx="42">
                  <c:v>78.0</c:v>
                </c:pt>
                <c:pt idx="43">
                  <c:v>72.0</c:v>
                </c:pt>
                <c:pt idx="44">
                  <c:v>72.0</c:v>
                </c:pt>
                <c:pt idx="45">
                  <c:v>82.0</c:v>
                </c:pt>
                <c:pt idx="46">
                  <c:v>74.0</c:v>
                </c:pt>
                <c:pt idx="47">
                  <c:v>88.0</c:v>
                </c:pt>
                <c:pt idx="48">
                  <c:v>90.0</c:v>
                </c:pt>
                <c:pt idx="49">
                  <c:v>87.0</c:v>
                </c:pt>
                <c:pt idx="50">
                  <c:v>96.0</c:v>
                </c:pt>
                <c:pt idx="51">
                  <c:v>95.0</c:v>
                </c:pt>
                <c:pt idx="52">
                  <c:v>88.0</c:v>
                </c:pt>
                <c:pt idx="53">
                  <c:v>70.0</c:v>
                </c:pt>
                <c:pt idx="54">
                  <c:v>76.0</c:v>
                </c:pt>
                <c:pt idx="55">
                  <c:v>84.0</c:v>
                </c:pt>
                <c:pt idx="56">
                  <c:v>79.0</c:v>
                </c:pt>
                <c:pt idx="57">
                  <c:v>84.0</c:v>
                </c:pt>
                <c:pt idx="58">
                  <c:v>71.0</c:v>
                </c:pt>
                <c:pt idx="59">
                  <c:v>65.0</c:v>
                </c:pt>
                <c:pt idx="60">
                  <c:v>68.0</c:v>
                </c:pt>
                <c:pt idx="61">
                  <c:v>79.0</c:v>
                </c:pt>
                <c:pt idx="62">
                  <c:v>84.0</c:v>
                </c:pt>
                <c:pt idx="63">
                  <c:v>98.0</c:v>
                </c:pt>
                <c:pt idx="64">
                  <c:v>88.0</c:v>
                </c:pt>
                <c:pt idx="65">
                  <c:v>65.0</c:v>
                </c:pt>
                <c:pt idx="66">
                  <c:v>82.0</c:v>
                </c:pt>
                <c:pt idx="67">
                  <c:v>63.0</c:v>
                </c:pt>
                <c:pt idx="68">
                  <c:v>54.0</c:v>
                </c:pt>
                <c:pt idx="69">
                  <c:v>65.0</c:v>
                </c:pt>
                <c:pt idx="70">
                  <c:v>72.0</c:v>
                </c:pt>
                <c:pt idx="71">
                  <c:v>64.0</c:v>
                </c:pt>
                <c:pt idx="72">
                  <c:v>61.0</c:v>
                </c:pt>
                <c:pt idx="73">
                  <c:v>59.0</c:v>
                </c:pt>
                <c:pt idx="74">
                  <c:v>55.0</c:v>
                </c:pt>
                <c:pt idx="75">
                  <c:v>53.0</c:v>
                </c:pt>
                <c:pt idx="76">
                  <c:v>62.0</c:v>
                </c:pt>
                <c:pt idx="77">
                  <c:v>56.0</c:v>
                </c:pt>
                <c:pt idx="78">
                  <c:v>48.0</c:v>
                </c:pt>
                <c:pt idx="79">
                  <c:v>65.0</c:v>
                </c:pt>
                <c:pt idx="80">
                  <c:v>50.0</c:v>
                </c:pt>
                <c:pt idx="81">
                  <c:v>54.0</c:v>
                </c:pt>
                <c:pt idx="82">
                  <c:v>49.0</c:v>
                </c:pt>
                <c:pt idx="83">
                  <c:v>49.0</c:v>
                </c:pt>
                <c:pt idx="84">
                  <c:v>56.0</c:v>
                </c:pt>
                <c:pt idx="85">
                  <c:v>56.0</c:v>
                </c:pt>
                <c:pt idx="86">
                  <c:v>67.0</c:v>
                </c:pt>
                <c:pt idx="87">
                  <c:v>54.0</c:v>
                </c:pt>
                <c:pt idx="88">
                  <c:v>54.0</c:v>
                </c:pt>
                <c:pt idx="89">
                  <c:v>57.0</c:v>
                </c:pt>
                <c:pt idx="90">
                  <c:v>50.0</c:v>
                </c:pt>
                <c:pt idx="91">
                  <c:v>41.0</c:v>
                </c:pt>
                <c:pt idx="92">
                  <c:v>43.0</c:v>
                </c:pt>
                <c:pt idx="93">
                  <c:v>45.0</c:v>
                </c:pt>
                <c:pt idx="94">
                  <c:v>44.0</c:v>
                </c:pt>
                <c:pt idx="95">
                  <c:v>46.0</c:v>
                </c:pt>
                <c:pt idx="96">
                  <c:v>38.0</c:v>
                </c:pt>
                <c:pt idx="97">
                  <c:v>34.0</c:v>
                </c:pt>
                <c:pt idx="98">
                  <c:v>45.0</c:v>
                </c:pt>
                <c:pt idx="99">
                  <c:v>36.0</c:v>
                </c:pt>
                <c:pt idx="100">
                  <c:v>50.0</c:v>
                </c:pt>
                <c:pt idx="101">
                  <c:v>54.0</c:v>
                </c:pt>
                <c:pt idx="102">
                  <c:v>65.0</c:v>
                </c:pt>
                <c:pt idx="103">
                  <c:v>65.0</c:v>
                </c:pt>
                <c:pt idx="104">
                  <c:v>45.0</c:v>
                </c:pt>
                <c:pt idx="105">
                  <c:v>51.0</c:v>
                </c:pt>
                <c:pt idx="106">
                  <c:v>45.0</c:v>
                </c:pt>
                <c:pt idx="107">
                  <c:v>31.0</c:v>
                </c:pt>
                <c:pt idx="108">
                  <c:v>48.0</c:v>
                </c:pt>
                <c:pt idx="109">
                  <c:v>67.0</c:v>
                </c:pt>
                <c:pt idx="110">
                  <c:v>69.0</c:v>
                </c:pt>
                <c:pt idx="111">
                  <c:v>73.0</c:v>
                </c:pt>
                <c:pt idx="112">
                  <c:v>64.0</c:v>
                </c:pt>
                <c:pt idx="113">
                  <c:v>60.0</c:v>
                </c:pt>
                <c:pt idx="114">
                  <c:v>55.0</c:v>
                </c:pt>
                <c:pt idx="115">
                  <c:v>48.0</c:v>
                </c:pt>
                <c:pt idx="116">
                  <c:v>52.0</c:v>
                </c:pt>
                <c:pt idx="117">
                  <c:v>51.0</c:v>
                </c:pt>
                <c:pt idx="118">
                  <c:v>32.0</c:v>
                </c:pt>
                <c:pt idx="119">
                  <c:v>40.0</c:v>
                </c:pt>
                <c:pt idx="120">
                  <c:v>37.0</c:v>
                </c:pt>
                <c:pt idx="121">
                  <c:v>41.0</c:v>
                </c:pt>
              </c:numCache>
            </c:numRef>
          </c:val>
          <c:smooth val="0"/>
        </c:ser>
        <c:ser>
          <c:idx val="3"/>
          <c:order val="3"/>
          <c:tx>
            <c:v>Total</c:v>
          </c:tx>
          <c:spPr>
            <a:ln w="25400">
              <a:solidFill>
                <a:srgbClr val="666699"/>
              </a:solidFill>
              <a:prstDash val="solid"/>
            </a:ln>
          </c:spPr>
          <c:marker>
            <c:symbol val="none"/>
          </c:marker>
          <c:cat>
            <c:strRef>
              <c:f>Australia!$B$540:$B$661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Australia!$I$540:$I$661</c:f>
              <c:numCache>
                <c:formatCode>General</c:formatCode>
                <c:ptCount val="122"/>
                <c:pt idx="0">
                  <c:v>159.0</c:v>
                </c:pt>
                <c:pt idx="1">
                  <c:v>149.0</c:v>
                </c:pt>
                <c:pt idx="2">
                  <c:v>129.0</c:v>
                </c:pt>
                <c:pt idx="3">
                  <c:v>126.0</c:v>
                </c:pt>
                <c:pt idx="4">
                  <c:v>149.0</c:v>
                </c:pt>
                <c:pt idx="5">
                  <c:v>175.0</c:v>
                </c:pt>
                <c:pt idx="6">
                  <c:v>144.0</c:v>
                </c:pt>
                <c:pt idx="7">
                  <c:v>131.0</c:v>
                </c:pt>
                <c:pt idx="8">
                  <c:v>104.0</c:v>
                </c:pt>
                <c:pt idx="9">
                  <c:v>107.0</c:v>
                </c:pt>
                <c:pt idx="10">
                  <c:v>87.0</c:v>
                </c:pt>
                <c:pt idx="11">
                  <c:v>123.0</c:v>
                </c:pt>
                <c:pt idx="12">
                  <c:v>117.0</c:v>
                </c:pt>
                <c:pt idx="13">
                  <c:v>122.0</c:v>
                </c:pt>
                <c:pt idx="14">
                  <c:v>110.0</c:v>
                </c:pt>
                <c:pt idx="15">
                  <c:v>143.0</c:v>
                </c:pt>
                <c:pt idx="16">
                  <c:v>127.0</c:v>
                </c:pt>
                <c:pt idx="17">
                  <c:v>117.0</c:v>
                </c:pt>
                <c:pt idx="18">
                  <c:v>131.0</c:v>
                </c:pt>
                <c:pt idx="19">
                  <c:v>151.0</c:v>
                </c:pt>
                <c:pt idx="20">
                  <c:v>125.0</c:v>
                </c:pt>
                <c:pt idx="21">
                  <c:v>119.0</c:v>
                </c:pt>
                <c:pt idx="22">
                  <c:v>131.0</c:v>
                </c:pt>
                <c:pt idx="23">
                  <c:v>133.0</c:v>
                </c:pt>
                <c:pt idx="24">
                  <c:v>129.0</c:v>
                </c:pt>
                <c:pt idx="25">
                  <c:v>160.0</c:v>
                </c:pt>
                <c:pt idx="26">
                  <c:v>152.0</c:v>
                </c:pt>
                <c:pt idx="27">
                  <c:v>122.0</c:v>
                </c:pt>
                <c:pt idx="28">
                  <c:v>135.0</c:v>
                </c:pt>
                <c:pt idx="29">
                  <c:v>143.0</c:v>
                </c:pt>
                <c:pt idx="30">
                  <c:v>155.0</c:v>
                </c:pt>
                <c:pt idx="31">
                  <c:v>139.0</c:v>
                </c:pt>
                <c:pt idx="32">
                  <c:v>124.0</c:v>
                </c:pt>
                <c:pt idx="33">
                  <c:v>142.0</c:v>
                </c:pt>
                <c:pt idx="34">
                  <c:v>135.0</c:v>
                </c:pt>
                <c:pt idx="35">
                  <c:v>144.0</c:v>
                </c:pt>
                <c:pt idx="36">
                  <c:v>146.0</c:v>
                </c:pt>
                <c:pt idx="37">
                  <c:v>156.0</c:v>
                </c:pt>
                <c:pt idx="38">
                  <c:v>163.0</c:v>
                </c:pt>
                <c:pt idx="39">
                  <c:v>156.0</c:v>
                </c:pt>
                <c:pt idx="40">
                  <c:v>126.0</c:v>
                </c:pt>
                <c:pt idx="41">
                  <c:v>131.0</c:v>
                </c:pt>
                <c:pt idx="42">
                  <c:v>130.0</c:v>
                </c:pt>
                <c:pt idx="43">
                  <c:v>138.0</c:v>
                </c:pt>
                <c:pt idx="44">
                  <c:v>138.0</c:v>
                </c:pt>
                <c:pt idx="45">
                  <c:v>158.0</c:v>
                </c:pt>
                <c:pt idx="46">
                  <c:v>134.0</c:v>
                </c:pt>
                <c:pt idx="47">
                  <c:v>148.0</c:v>
                </c:pt>
                <c:pt idx="48">
                  <c:v>147.0</c:v>
                </c:pt>
                <c:pt idx="49">
                  <c:v>142.0</c:v>
                </c:pt>
                <c:pt idx="50">
                  <c:v>156.0</c:v>
                </c:pt>
                <c:pt idx="51">
                  <c:v>172.0</c:v>
                </c:pt>
                <c:pt idx="52">
                  <c:v>153.0</c:v>
                </c:pt>
                <c:pt idx="53">
                  <c:v>120.0</c:v>
                </c:pt>
                <c:pt idx="54">
                  <c:v>114.0</c:v>
                </c:pt>
                <c:pt idx="55">
                  <c:v>133.0</c:v>
                </c:pt>
                <c:pt idx="56">
                  <c:v>125.0</c:v>
                </c:pt>
                <c:pt idx="57">
                  <c:v>138.0</c:v>
                </c:pt>
                <c:pt idx="58">
                  <c:v>128.0</c:v>
                </c:pt>
                <c:pt idx="59">
                  <c:v>132.0</c:v>
                </c:pt>
                <c:pt idx="60">
                  <c:v>128.0</c:v>
                </c:pt>
                <c:pt idx="61">
                  <c:v>140.0</c:v>
                </c:pt>
                <c:pt idx="62">
                  <c:v>139.0</c:v>
                </c:pt>
                <c:pt idx="63">
                  <c:v>145.0</c:v>
                </c:pt>
                <c:pt idx="64">
                  <c:v>126.0</c:v>
                </c:pt>
                <c:pt idx="65">
                  <c:v>103.0</c:v>
                </c:pt>
                <c:pt idx="66">
                  <c:v>118.0</c:v>
                </c:pt>
                <c:pt idx="67">
                  <c:v>90.0</c:v>
                </c:pt>
                <c:pt idx="68">
                  <c:v>102.0</c:v>
                </c:pt>
                <c:pt idx="69">
                  <c:v>127.0</c:v>
                </c:pt>
                <c:pt idx="70">
                  <c:v>151.0</c:v>
                </c:pt>
                <c:pt idx="71">
                  <c:v>141.0</c:v>
                </c:pt>
                <c:pt idx="72">
                  <c:v>140.0</c:v>
                </c:pt>
                <c:pt idx="73">
                  <c:v>125.0</c:v>
                </c:pt>
                <c:pt idx="74">
                  <c:v>126.0</c:v>
                </c:pt>
                <c:pt idx="75">
                  <c:v>124.0</c:v>
                </c:pt>
                <c:pt idx="76">
                  <c:v>115.0</c:v>
                </c:pt>
                <c:pt idx="77">
                  <c:v>103.0</c:v>
                </c:pt>
                <c:pt idx="78">
                  <c:v>96.0</c:v>
                </c:pt>
                <c:pt idx="79">
                  <c:v>104.0</c:v>
                </c:pt>
                <c:pt idx="80">
                  <c:v>91.0</c:v>
                </c:pt>
                <c:pt idx="81">
                  <c:v>107.0</c:v>
                </c:pt>
                <c:pt idx="82">
                  <c:v>102.0</c:v>
                </c:pt>
                <c:pt idx="83">
                  <c:v>90.0</c:v>
                </c:pt>
                <c:pt idx="84">
                  <c:v>113.0</c:v>
                </c:pt>
                <c:pt idx="85">
                  <c:v>101.0</c:v>
                </c:pt>
                <c:pt idx="86">
                  <c:v>122.0</c:v>
                </c:pt>
                <c:pt idx="87">
                  <c:v>111.0</c:v>
                </c:pt>
                <c:pt idx="88">
                  <c:v>101.0</c:v>
                </c:pt>
                <c:pt idx="89">
                  <c:v>101.0</c:v>
                </c:pt>
                <c:pt idx="90">
                  <c:v>94.0</c:v>
                </c:pt>
                <c:pt idx="91">
                  <c:v>87.0</c:v>
                </c:pt>
                <c:pt idx="92">
                  <c:v>87.0</c:v>
                </c:pt>
                <c:pt idx="93">
                  <c:v>89.0</c:v>
                </c:pt>
                <c:pt idx="94">
                  <c:v>79.0</c:v>
                </c:pt>
                <c:pt idx="95">
                  <c:v>81.0</c:v>
                </c:pt>
                <c:pt idx="96">
                  <c:v>75.0</c:v>
                </c:pt>
                <c:pt idx="97">
                  <c:v>73.0</c:v>
                </c:pt>
                <c:pt idx="98">
                  <c:v>97.0</c:v>
                </c:pt>
                <c:pt idx="99">
                  <c:v>80.0</c:v>
                </c:pt>
                <c:pt idx="100">
                  <c:v>100.0</c:v>
                </c:pt>
                <c:pt idx="101">
                  <c:v>93.0</c:v>
                </c:pt>
                <c:pt idx="102">
                  <c:v>110.0</c:v>
                </c:pt>
                <c:pt idx="103">
                  <c:v>112.0</c:v>
                </c:pt>
                <c:pt idx="104">
                  <c:v>89.0</c:v>
                </c:pt>
                <c:pt idx="105">
                  <c:v>74.0</c:v>
                </c:pt>
                <c:pt idx="106">
                  <c:v>79.0</c:v>
                </c:pt>
                <c:pt idx="107">
                  <c:v>67.0</c:v>
                </c:pt>
                <c:pt idx="108">
                  <c:v>96.0</c:v>
                </c:pt>
                <c:pt idx="109">
                  <c:v>123.0</c:v>
                </c:pt>
                <c:pt idx="110">
                  <c:v>121.0</c:v>
                </c:pt>
                <c:pt idx="111">
                  <c:v>129.0</c:v>
                </c:pt>
                <c:pt idx="112">
                  <c:v>105.0</c:v>
                </c:pt>
                <c:pt idx="113">
                  <c:v>90.0</c:v>
                </c:pt>
                <c:pt idx="114">
                  <c:v>96.0</c:v>
                </c:pt>
                <c:pt idx="115">
                  <c:v>87.0</c:v>
                </c:pt>
                <c:pt idx="116">
                  <c:v>95.0</c:v>
                </c:pt>
                <c:pt idx="117">
                  <c:v>92.0</c:v>
                </c:pt>
                <c:pt idx="118">
                  <c:v>63.0</c:v>
                </c:pt>
                <c:pt idx="119">
                  <c:v>75.0</c:v>
                </c:pt>
                <c:pt idx="120">
                  <c:v>63.0</c:v>
                </c:pt>
                <c:pt idx="121">
                  <c:v>70.0</c:v>
                </c:pt>
              </c:numCache>
            </c:numRef>
          </c:val>
          <c:smooth val="0"/>
        </c:ser>
        <c:dLbls>
          <c:showLegendKey val="0"/>
          <c:showVal val="0"/>
          <c:showCatName val="0"/>
          <c:showSerName val="0"/>
          <c:showPercent val="0"/>
          <c:showBubbleSize val="0"/>
        </c:dLbls>
        <c:smooth val="0"/>
        <c:axId val="-2012405808"/>
        <c:axId val="-2029741552"/>
      </c:lineChart>
      <c:catAx>
        <c:axId val="-2012405808"/>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29741552"/>
        <c:crosses val="autoZero"/>
        <c:auto val="1"/>
        <c:lblAlgn val="ctr"/>
        <c:lblOffset val="100"/>
        <c:tickLblSkip val="4"/>
        <c:noMultiLvlLbl val="0"/>
      </c:catAx>
      <c:valAx>
        <c:axId val="-202974155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12405808"/>
        <c:crosses val="autoZero"/>
        <c:crossBetween val="between"/>
      </c:valAx>
      <c:spPr>
        <a:solidFill>
          <a:srgbClr val="FFFFFF"/>
        </a:solidFill>
        <a:ln w="25400">
          <a:noFill/>
        </a:ln>
      </c:spPr>
    </c:plotArea>
    <c:legend>
      <c:legendPos val="r"/>
      <c:layout>
        <c:manualLayout>
          <c:xMode val="edge"/>
          <c:yMode val="edge"/>
          <c:x val="0.860863658418247"/>
          <c:y val="0.155463404444704"/>
          <c:w val="0.139136341581757"/>
          <c:h val="0.333710050949523"/>
        </c:manualLayout>
      </c:layout>
      <c:overlay val="0"/>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overlay val="0"/>
      <c:spPr>
        <a:noFill/>
        <a:ln w="25400">
          <a:noFill/>
        </a:ln>
      </c:spPr>
    </c:title>
    <c:autoTitleDeleted val="0"/>
    <c:plotArea>
      <c:layout>
        <c:manualLayout>
          <c:layoutTarget val="inner"/>
          <c:xMode val="edge"/>
          <c:yMode val="edge"/>
          <c:x val="0.102985149680176"/>
          <c:y val="0.149306061828823"/>
          <c:w val="0.742786696439156"/>
          <c:h val="0.590279779323254"/>
        </c:manualLayout>
      </c:layout>
      <c:lineChart>
        <c:grouping val="standard"/>
        <c:varyColors val="0"/>
        <c:ser>
          <c:idx val="0"/>
          <c:order val="0"/>
          <c:tx>
            <c:v>Supramax</c:v>
          </c:tx>
          <c:spPr>
            <a:ln w="25400">
              <a:solidFill>
                <a:srgbClr val="666699"/>
              </a:solidFill>
              <a:prstDash val="solid"/>
            </a:ln>
          </c:spPr>
          <c:marker>
            <c:symbol val="none"/>
          </c:marker>
          <c:cat>
            <c:strRef>
              <c:f>Brazil!$B$438:$B$559</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Brazil!$D$438:$D$559</c:f>
              <c:numCache>
                <c:formatCode>General</c:formatCode>
                <c:ptCount val="122"/>
                <c:pt idx="0">
                  <c:v>7.0</c:v>
                </c:pt>
                <c:pt idx="1">
                  <c:v>5.0</c:v>
                </c:pt>
                <c:pt idx="2">
                  <c:v>6.0</c:v>
                </c:pt>
                <c:pt idx="3">
                  <c:v>7.0</c:v>
                </c:pt>
                <c:pt idx="4">
                  <c:v>6.0</c:v>
                </c:pt>
                <c:pt idx="5">
                  <c:v>8.0</c:v>
                </c:pt>
                <c:pt idx="6">
                  <c:v>9.0</c:v>
                </c:pt>
                <c:pt idx="7">
                  <c:v>4.0</c:v>
                </c:pt>
                <c:pt idx="8">
                  <c:v>8.0</c:v>
                </c:pt>
                <c:pt idx="9">
                  <c:v>4.0</c:v>
                </c:pt>
                <c:pt idx="10">
                  <c:v>4.0</c:v>
                </c:pt>
                <c:pt idx="11">
                  <c:v>7.0</c:v>
                </c:pt>
                <c:pt idx="12">
                  <c:v>11.0</c:v>
                </c:pt>
                <c:pt idx="13">
                  <c:v>2.0</c:v>
                </c:pt>
                <c:pt idx="14">
                  <c:v>3.0</c:v>
                </c:pt>
                <c:pt idx="15">
                  <c:v>5.0</c:v>
                </c:pt>
                <c:pt idx="16">
                  <c:v>2.0</c:v>
                </c:pt>
                <c:pt idx="17">
                  <c:v>6.0</c:v>
                </c:pt>
                <c:pt idx="18">
                  <c:v>4.0</c:v>
                </c:pt>
                <c:pt idx="19">
                  <c:v>4.0</c:v>
                </c:pt>
                <c:pt idx="20">
                  <c:v>4.0</c:v>
                </c:pt>
                <c:pt idx="21">
                  <c:v>2.0</c:v>
                </c:pt>
                <c:pt idx="22">
                  <c:v>2.0</c:v>
                </c:pt>
                <c:pt idx="23">
                  <c:v>6.0</c:v>
                </c:pt>
                <c:pt idx="24">
                  <c:v>7.0</c:v>
                </c:pt>
                <c:pt idx="25">
                  <c:v>11.0</c:v>
                </c:pt>
                <c:pt idx="26">
                  <c:v>6.0</c:v>
                </c:pt>
                <c:pt idx="27">
                  <c:v>9.0</c:v>
                </c:pt>
                <c:pt idx="28">
                  <c:v>8.0</c:v>
                </c:pt>
                <c:pt idx="29">
                  <c:v>8.0</c:v>
                </c:pt>
                <c:pt idx="30">
                  <c:v>9.0</c:v>
                </c:pt>
                <c:pt idx="31">
                  <c:v>7.0</c:v>
                </c:pt>
                <c:pt idx="32">
                  <c:v>5.0</c:v>
                </c:pt>
                <c:pt idx="33">
                  <c:v>4.0</c:v>
                </c:pt>
                <c:pt idx="34">
                  <c:v>3.0</c:v>
                </c:pt>
                <c:pt idx="35">
                  <c:v>4.0</c:v>
                </c:pt>
                <c:pt idx="36">
                  <c:v>9.0</c:v>
                </c:pt>
                <c:pt idx="37">
                  <c:v>9.0</c:v>
                </c:pt>
                <c:pt idx="38">
                  <c:v>10.0</c:v>
                </c:pt>
                <c:pt idx="39">
                  <c:v>5.0</c:v>
                </c:pt>
                <c:pt idx="40">
                  <c:v>3.0</c:v>
                </c:pt>
                <c:pt idx="41">
                  <c:v>4.0</c:v>
                </c:pt>
                <c:pt idx="42">
                  <c:v>4.0</c:v>
                </c:pt>
                <c:pt idx="43">
                  <c:v>8.0</c:v>
                </c:pt>
                <c:pt idx="44">
                  <c:v>8.0</c:v>
                </c:pt>
                <c:pt idx="45">
                  <c:v>8.0</c:v>
                </c:pt>
                <c:pt idx="46">
                  <c:v>6.0</c:v>
                </c:pt>
                <c:pt idx="47">
                  <c:v>6.0</c:v>
                </c:pt>
                <c:pt idx="48">
                  <c:v>2.0</c:v>
                </c:pt>
                <c:pt idx="49">
                  <c:v>7.0</c:v>
                </c:pt>
                <c:pt idx="50">
                  <c:v>3.0</c:v>
                </c:pt>
                <c:pt idx="51">
                  <c:v>9.0</c:v>
                </c:pt>
                <c:pt idx="52">
                  <c:v>5.0</c:v>
                </c:pt>
                <c:pt idx="53">
                  <c:v>4.0</c:v>
                </c:pt>
                <c:pt idx="54">
                  <c:v>4.0</c:v>
                </c:pt>
                <c:pt idx="55">
                  <c:v>3.0</c:v>
                </c:pt>
                <c:pt idx="56">
                  <c:v>1.0</c:v>
                </c:pt>
                <c:pt idx="57">
                  <c:v>1.0</c:v>
                </c:pt>
                <c:pt idx="58">
                  <c:v>4.0</c:v>
                </c:pt>
                <c:pt idx="59">
                  <c:v>2.0</c:v>
                </c:pt>
                <c:pt idx="60">
                  <c:v>2.0</c:v>
                </c:pt>
                <c:pt idx="61">
                  <c:v>3.0</c:v>
                </c:pt>
                <c:pt idx="62">
                  <c:v>3.0</c:v>
                </c:pt>
                <c:pt idx="63">
                  <c:v>1.0</c:v>
                </c:pt>
                <c:pt idx="64">
                  <c:v>4.0</c:v>
                </c:pt>
                <c:pt idx="65">
                  <c:v>4.0</c:v>
                </c:pt>
                <c:pt idx="66">
                  <c:v>2.0</c:v>
                </c:pt>
                <c:pt idx="67">
                  <c:v>8.0</c:v>
                </c:pt>
                <c:pt idx="68">
                  <c:v>6.0</c:v>
                </c:pt>
                <c:pt idx="69">
                  <c:v>4.0</c:v>
                </c:pt>
                <c:pt idx="70">
                  <c:v>3.0</c:v>
                </c:pt>
                <c:pt idx="71">
                  <c:v>2.0</c:v>
                </c:pt>
                <c:pt idx="72">
                  <c:v>5.0</c:v>
                </c:pt>
                <c:pt idx="73">
                  <c:v>8.0</c:v>
                </c:pt>
                <c:pt idx="74">
                  <c:v>0.0</c:v>
                </c:pt>
                <c:pt idx="75">
                  <c:v>3.0</c:v>
                </c:pt>
                <c:pt idx="76">
                  <c:v>3.0</c:v>
                </c:pt>
                <c:pt idx="77">
                  <c:v>2.0</c:v>
                </c:pt>
                <c:pt idx="78">
                  <c:v>2.0</c:v>
                </c:pt>
                <c:pt idx="79">
                  <c:v>3.0</c:v>
                </c:pt>
                <c:pt idx="80">
                  <c:v>5.0</c:v>
                </c:pt>
                <c:pt idx="81">
                  <c:v>5.0</c:v>
                </c:pt>
                <c:pt idx="82">
                  <c:v>4.0</c:v>
                </c:pt>
                <c:pt idx="83">
                  <c:v>0.0</c:v>
                </c:pt>
                <c:pt idx="84">
                  <c:v>2.0</c:v>
                </c:pt>
                <c:pt idx="85">
                  <c:v>3.0</c:v>
                </c:pt>
                <c:pt idx="86">
                  <c:v>1.0</c:v>
                </c:pt>
                <c:pt idx="87">
                  <c:v>1.0</c:v>
                </c:pt>
                <c:pt idx="88">
                  <c:v>2.0</c:v>
                </c:pt>
                <c:pt idx="89">
                  <c:v>1.0</c:v>
                </c:pt>
                <c:pt idx="90">
                  <c:v>2.0</c:v>
                </c:pt>
                <c:pt idx="91">
                  <c:v>2.0</c:v>
                </c:pt>
                <c:pt idx="92">
                  <c:v>3.0</c:v>
                </c:pt>
                <c:pt idx="93">
                  <c:v>2.0</c:v>
                </c:pt>
                <c:pt idx="94">
                  <c:v>2.0</c:v>
                </c:pt>
                <c:pt idx="95">
                  <c:v>2.0</c:v>
                </c:pt>
                <c:pt idx="96">
                  <c:v>2.0</c:v>
                </c:pt>
                <c:pt idx="97">
                  <c:v>2.0</c:v>
                </c:pt>
                <c:pt idx="98">
                  <c:v>2.0</c:v>
                </c:pt>
                <c:pt idx="99">
                  <c:v>4.0</c:v>
                </c:pt>
                <c:pt idx="100">
                  <c:v>2.0</c:v>
                </c:pt>
                <c:pt idx="101">
                  <c:v>2.0</c:v>
                </c:pt>
                <c:pt idx="102">
                  <c:v>2.0</c:v>
                </c:pt>
                <c:pt idx="103">
                  <c:v>2.0</c:v>
                </c:pt>
                <c:pt idx="104">
                  <c:v>3.0</c:v>
                </c:pt>
                <c:pt idx="105">
                  <c:v>1.0</c:v>
                </c:pt>
                <c:pt idx="106">
                  <c:v>2.0</c:v>
                </c:pt>
                <c:pt idx="107">
                  <c:v>0.0</c:v>
                </c:pt>
                <c:pt idx="108">
                  <c:v>0.0</c:v>
                </c:pt>
                <c:pt idx="109">
                  <c:v>4.0</c:v>
                </c:pt>
                <c:pt idx="110">
                  <c:v>1.0</c:v>
                </c:pt>
                <c:pt idx="111">
                  <c:v>0.0</c:v>
                </c:pt>
                <c:pt idx="112">
                  <c:v>1.0</c:v>
                </c:pt>
                <c:pt idx="113">
                  <c:v>3.0</c:v>
                </c:pt>
                <c:pt idx="114">
                  <c:v>2.0</c:v>
                </c:pt>
                <c:pt idx="115">
                  <c:v>4.0</c:v>
                </c:pt>
                <c:pt idx="116">
                  <c:v>5.0</c:v>
                </c:pt>
                <c:pt idx="117">
                  <c:v>4.0</c:v>
                </c:pt>
                <c:pt idx="118">
                  <c:v>0.0</c:v>
                </c:pt>
                <c:pt idx="119">
                  <c:v>0.0</c:v>
                </c:pt>
                <c:pt idx="120">
                  <c:v>0.0</c:v>
                </c:pt>
                <c:pt idx="121">
                  <c:v>3.0</c:v>
                </c:pt>
              </c:numCache>
            </c:numRef>
          </c:val>
          <c:smooth val="0"/>
        </c:ser>
        <c:ser>
          <c:idx val="1"/>
          <c:order val="1"/>
          <c:tx>
            <c:v>Panamax</c:v>
          </c:tx>
          <c:spPr>
            <a:ln w="25400">
              <a:solidFill>
                <a:srgbClr val="993366"/>
              </a:solidFill>
              <a:prstDash val="solid"/>
            </a:ln>
          </c:spPr>
          <c:marker>
            <c:symbol val="none"/>
          </c:marker>
          <c:cat>
            <c:strRef>
              <c:f>Brazil!$B$438:$B$559</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Brazil!$E$438:$E$559</c:f>
              <c:numCache>
                <c:formatCode>General</c:formatCode>
                <c:ptCount val="122"/>
                <c:pt idx="0">
                  <c:v>5.0</c:v>
                </c:pt>
                <c:pt idx="1">
                  <c:v>5.0</c:v>
                </c:pt>
                <c:pt idx="2">
                  <c:v>1.0</c:v>
                </c:pt>
                <c:pt idx="3">
                  <c:v>3.0</c:v>
                </c:pt>
                <c:pt idx="4">
                  <c:v>1.0</c:v>
                </c:pt>
                <c:pt idx="5">
                  <c:v>1.0</c:v>
                </c:pt>
                <c:pt idx="6">
                  <c:v>1.0</c:v>
                </c:pt>
                <c:pt idx="7">
                  <c:v>0.0</c:v>
                </c:pt>
                <c:pt idx="8">
                  <c:v>1.0</c:v>
                </c:pt>
                <c:pt idx="9">
                  <c:v>4.0</c:v>
                </c:pt>
                <c:pt idx="10">
                  <c:v>4.0</c:v>
                </c:pt>
                <c:pt idx="11">
                  <c:v>5.0</c:v>
                </c:pt>
                <c:pt idx="12">
                  <c:v>9.0</c:v>
                </c:pt>
                <c:pt idx="13">
                  <c:v>2.0</c:v>
                </c:pt>
                <c:pt idx="14">
                  <c:v>3.0</c:v>
                </c:pt>
                <c:pt idx="15">
                  <c:v>3.0</c:v>
                </c:pt>
                <c:pt idx="16">
                  <c:v>4.0</c:v>
                </c:pt>
                <c:pt idx="17">
                  <c:v>2.0</c:v>
                </c:pt>
                <c:pt idx="18">
                  <c:v>3.0</c:v>
                </c:pt>
                <c:pt idx="19">
                  <c:v>2.0</c:v>
                </c:pt>
                <c:pt idx="20">
                  <c:v>2.0</c:v>
                </c:pt>
                <c:pt idx="21">
                  <c:v>3.0</c:v>
                </c:pt>
                <c:pt idx="22">
                  <c:v>2.0</c:v>
                </c:pt>
                <c:pt idx="23">
                  <c:v>2.0</c:v>
                </c:pt>
                <c:pt idx="24">
                  <c:v>0.0</c:v>
                </c:pt>
                <c:pt idx="25">
                  <c:v>1.0</c:v>
                </c:pt>
                <c:pt idx="26">
                  <c:v>0.0</c:v>
                </c:pt>
                <c:pt idx="27">
                  <c:v>3.0</c:v>
                </c:pt>
                <c:pt idx="28">
                  <c:v>3.0</c:v>
                </c:pt>
                <c:pt idx="29">
                  <c:v>7.0</c:v>
                </c:pt>
                <c:pt idx="30">
                  <c:v>2.0</c:v>
                </c:pt>
                <c:pt idx="31">
                  <c:v>1.0</c:v>
                </c:pt>
                <c:pt idx="32">
                  <c:v>5.0</c:v>
                </c:pt>
                <c:pt idx="33">
                  <c:v>4.0</c:v>
                </c:pt>
                <c:pt idx="34">
                  <c:v>4.0</c:v>
                </c:pt>
                <c:pt idx="35">
                  <c:v>2.0</c:v>
                </c:pt>
                <c:pt idx="36">
                  <c:v>2.0</c:v>
                </c:pt>
                <c:pt idx="37">
                  <c:v>4.0</c:v>
                </c:pt>
                <c:pt idx="38">
                  <c:v>5.0</c:v>
                </c:pt>
                <c:pt idx="39">
                  <c:v>2.0</c:v>
                </c:pt>
                <c:pt idx="40">
                  <c:v>2.0</c:v>
                </c:pt>
                <c:pt idx="41">
                  <c:v>0.0</c:v>
                </c:pt>
                <c:pt idx="42">
                  <c:v>2.0</c:v>
                </c:pt>
                <c:pt idx="43">
                  <c:v>4.0</c:v>
                </c:pt>
                <c:pt idx="44">
                  <c:v>4.0</c:v>
                </c:pt>
                <c:pt idx="45">
                  <c:v>6.0</c:v>
                </c:pt>
                <c:pt idx="46">
                  <c:v>6.0</c:v>
                </c:pt>
                <c:pt idx="47">
                  <c:v>4.0</c:v>
                </c:pt>
                <c:pt idx="48">
                  <c:v>4.0</c:v>
                </c:pt>
                <c:pt idx="49">
                  <c:v>5.0</c:v>
                </c:pt>
                <c:pt idx="50">
                  <c:v>6.0</c:v>
                </c:pt>
                <c:pt idx="51">
                  <c:v>7.0</c:v>
                </c:pt>
                <c:pt idx="52">
                  <c:v>3.0</c:v>
                </c:pt>
                <c:pt idx="53">
                  <c:v>3.0</c:v>
                </c:pt>
                <c:pt idx="54">
                  <c:v>5.0</c:v>
                </c:pt>
                <c:pt idx="55">
                  <c:v>6.0</c:v>
                </c:pt>
                <c:pt idx="56">
                  <c:v>5.0</c:v>
                </c:pt>
                <c:pt idx="57">
                  <c:v>2.0</c:v>
                </c:pt>
                <c:pt idx="58">
                  <c:v>2.0</c:v>
                </c:pt>
                <c:pt idx="59">
                  <c:v>3.0</c:v>
                </c:pt>
                <c:pt idx="60">
                  <c:v>3.0</c:v>
                </c:pt>
                <c:pt idx="61">
                  <c:v>0.0</c:v>
                </c:pt>
                <c:pt idx="62">
                  <c:v>2.0</c:v>
                </c:pt>
                <c:pt idx="63">
                  <c:v>5.0</c:v>
                </c:pt>
                <c:pt idx="64">
                  <c:v>2.0</c:v>
                </c:pt>
                <c:pt idx="65">
                  <c:v>2.0</c:v>
                </c:pt>
                <c:pt idx="66">
                  <c:v>3.0</c:v>
                </c:pt>
                <c:pt idx="67">
                  <c:v>6.0</c:v>
                </c:pt>
                <c:pt idx="68">
                  <c:v>2.0</c:v>
                </c:pt>
                <c:pt idx="69">
                  <c:v>2.0</c:v>
                </c:pt>
                <c:pt idx="70">
                  <c:v>3.0</c:v>
                </c:pt>
                <c:pt idx="71">
                  <c:v>3.0</c:v>
                </c:pt>
                <c:pt idx="72">
                  <c:v>4.0</c:v>
                </c:pt>
                <c:pt idx="73">
                  <c:v>4.0</c:v>
                </c:pt>
                <c:pt idx="74">
                  <c:v>2.0</c:v>
                </c:pt>
                <c:pt idx="75">
                  <c:v>1.0</c:v>
                </c:pt>
                <c:pt idx="76">
                  <c:v>0.0</c:v>
                </c:pt>
                <c:pt idx="77">
                  <c:v>3.0</c:v>
                </c:pt>
                <c:pt idx="78">
                  <c:v>5.0</c:v>
                </c:pt>
                <c:pt idx="79">
                  <c:v>7.0</c:v>
                </c:pt>
                <c:pt idx="80">
                  <c:v>6.0</c:v>
                </c:pt>
                <c:pt idx="81">
                  <c:v>7.0</c:v>
                </c:pt>
                <c:pt idx="82">
                  <c:v>5.0</c:v>
                </c:pt>
                <c:pt idx="83">
                  <c:v>2.0</c:v>
                </c:pt>
                <c:pt idx="84">
                  <c:v>1.0</c:v>
                </c:pt>
                <c:pt idx="85">
                  <c:v>2.0</c:v>
                </c:pt>
                <c:pt idx="86">
                  <c:v>0.0</c:v>
                </c:pt>
                <c:pt idx="87">
                  <c:v>2.0</c:v>
                </c:pt>
                <c:pt idx="88">
                  <c:v>0.0</c:v>
                </c:pt>
                <c:pt idx="89">
                  <c:v>2.0</c:v>
                </c:pt>
                <c:pt idx="90">
                  <c:v>2.0</c:v>
                </c:pt>
                <c:pt idx="91">
                  <c:v>0.0</c:v>
                </c:pt>
                <c:pt idx="92">
                  <c:v>3.0</c:v>
                </c:pt>
                <c:pt idx="93">
                  <c:v>4.0</c:v>
                </c:pt>
                <c:pt idx="94">
                  <c:v>5.0</c:v>
                </c:pt>
                <c:pt idx="95">
                  <c:v>4.0</c:v>
                </c:pt>
                <c:pt idx="96">
                  <c:v>3.0</c:v>
                </c:pt>
                <c:pt idx="97">
                  <c:v>1.0</c:v>
                </c:pt>
                <c:pt idx="98">
                  <c:v>0.0</c:v>
                </c:pt>
                <c:pt idx="99">
                  <c:v>2.0</c:v>
                </c:pt>
                <c:pt idx="100">
                  <c:v>4.0</c:v>
                </c:pt>
                <c:pt idx="101">
                  <c:v>1.0</c:v>
                </c:pt>
                <c:pt idx="102">
                  <c:v>2.0</c:v>
                </c:pt>
                <c:pt idx="103">
                  <c:v>2.0</c:v>
                </c:pt>
                <c:pt idx="104">
                  <c:v>2.0</c:v>
                </c:pt>
                <c:pt idx="105">
                  <c:v>1.0</c:v>
                </c:pt>
                <c:pt idx="106">
                  <c:v>0.0</c:v>
                </c:pt>
                <c:pt idx="107">
                  <c:v>1.0</c:v>
                </c:pt>
                <c:pt idx="108">
                  <c:v>1.0</c:v>
                </c:pt>
                <c:pt idx="109">
                  <c:v>1.0</c:v>
                </c:pt>
                <c:pt idx="110">
                  <c:v>5.0</c:v>
                </c:pt>
                <c:pt idx="111">
                  <c:v>5.0</c:v>
                </c:pt>
                <c:pt idx="112">
                  <c:v>4.0</c:v>
                </c:pt>
                <c:pt idx="113">
                  <c:v>4.0</c:v>
                </c:pt>
                <c:pt idx="114">
                  <c:v>8.0</c:v>
                </c:pt>
                <c:pt idx="115">
                  <c:v>5.0</c:v>
                </c:pt>
                <c:pt idx="116">
                  <c:v>3.0</c:v>
                </c:pt>
                <c:pt idx="117">
                  <c:v>3.0</c:v>
                </c:pt>
                <c:pt idx="118">
                  <c:v>1.0</c:v>
                </c:pt>
                <c:pt idx="119">
                  <c:v>1.0</c:v>
                </c:pt>
                <c:pt idx="120">
                  <c:v>6.0</c:v>
                </c:pt>
                <c:pt idx="121">
                  <c:v>3.0</c:v>
                </c:pt>
              </c:numCache>
            </c:numRef>
          </c:val>
          <c:smooth val="0"/>
        </c:ser>
        <c:ser>
          <c:idx val="2"/>
          <c:order val="2"/>
          <c:tx>
            <c:v>Capesize</c:v>
          </c:tx>
          <c:spPr>
            <a:ln w="25400">
              <a:solidFill>
                <a:srgbClr val="90713A"/>
              </a:solidFill>
              <a:prstDash val="solid"/>
            </a:ln>
          </c:spPr>
          <c:marker>
            <c:symbol val="none"/>
          </c:marker>
          <c:cat>
            <c:strRef>
              <c:f>Brazil!$B$438:$B$559</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Brazil!$F$438:$F$559</c:f>
              <c:numCache>
                <c:formatCode>General</c:formatCode>
                <c:ptCount val="122"/>
                <c:pt idx="0">
                  <c:v>22.0</c:v>
                </c:pt>
                <c:pt idx="1">
                  <c:v>22.0</c:v>
                </c:pt>
                <c:pt idx="2">
                  <c:v>19.0</c:v>
                </c:pt>
                <c:pt idx="3">
                  <c:v>13.0</c:v>
                </c:pt>
                <c:pt idx="4">
                  <c:v>10.0</c:v>
                </c:pt>
                <c:pt idx="5">
                  <c:v>22.0</c:v>
                </c:pt>
                <c:pt idx="6">
                  <c:v>22.0</c:v>
                </c:pt>
                <c:pt idx="7">
                  <c:v>19.0</c:v>
                </c:pt>
                <c:pt idx="8">
                  <c:v>17.0</c:v>
                </c:pt>
                <c:pt idx="9">
                  <c:v>21.0</c:v>
                </c:pt>
                <c:pt idx="10">
                  <c:v>27.0</c:v>
                </c:pt>
                <c:pt idx="11">
                  <c:v>31.0</c:v>
                </c:pt>
                <c:pt idx="12">
                  <c:v>23.0</c:v>
                </c:pt>
                <c:pt idx="13">
                  <c:v>18.0</c:v>
                </c:pt>
                <c:pt idx="14">
                  <c:v>19.0</c:v>
                </c:pt>
                <c:pt idx="15">
                  <c:v>21.0</c:v>
                </c:pt>
                <c:pt idx="16">
                  <c:v>31.0</c:v>
                </c:pt>
                <c:pt idx="17">
                  <c:v>30.0</c:v>
                </c:pt>
                <c:pt idx="18">
                  <c:v>34.0</c:v>
                </c:pt>
                <c:pt idx="19">
                  <c:v>41.0</c:v>
                </c:pt>
                <c:pt idx="20">
                  <c:v>29.0</c:v>
                </c:pt>
                <c:pt idx="21">
                  <c:v>23.0</c:v>
                </c:pt>
                <c:pt idx="22">
                  <c:v>24.0</c:v>
                </c:pt>
                <c:pt idx="23">
                  <c:v>27.0</c:v>
                </c:pt>
                <c:pt idx="24">
                  <c:v>25.0</c:v>
                </c:pt>
                <c:pt idx="25">
                  <c:v>11.0</c:v>
                </c:pt>
                <c:pt idx="26">
                  <c:v>21.0</c:v>
                </c:pt>
                <c:pt idx="27">
                  <c:v>25.0</c:v>
                </c:pt>
                <c:pt idx="28">
                  <c:v>33.0</c:v>
                </c:pt>
                <c:pt idx="29">
                  <c:v>25.0</c:v>
                </c:pt>
                <c:pt idx="30">
                  <c:v>22.0</c:v>
                </c:pt>
                <c:pt idx="31">
                  <c:v>24.0</c:v>
                </c:pt>
                <c:pt idx="32">
                  <c:v>32.0</c:v>
                </c:pt>
                <c:pt idx="33">
                  <c:v>33.0</c:v>
                </c:pt>
                <c:pt idx="34">
                  <c:v>26.0</c:v>
                </c:pt>
                <c:pt idx="35">
                  <c:v>26.0</c:v>
                </c:pt>
                <c:pt idx="36">
                  <c:v>35.0</c:v>
                </c:pt>
                <c:pt idx="37">
                  <c:v>31.0</c:v>
                </c:pt>
                <c:pt idx="38">
                  <c:v>29.0</c:v>
                </c:pt>
                <c:pt idx="39">
                  <c:v>23.0</c:v>
                </c:pt>
                <c:pt idx="40">
                  <c:v>25.0</c:v>
                </c:pt>
                <c:pt idx="41">
                  <c:v>32.0</c:v>
                </c:pt>
                <c:pt idx="42">
                  <c:v>25.0</c:v>
                </c:pt>
                <c:pt idx="43">
                  <c:v>24.0</c:v>
                </c:pt>
                <c:pt idx="44">
                  <c:v>23.0</c:v>
                </c:pt>
                <c:pt idx="45">
                  <c:v>32.0</c:v>
                </c:pt>
                <c:pt idx="46">
                  <c:v>25.0</c:v>
                </c:pt>
                <c:pt idx="47">
                  <c:v>17.0</c:v>
                </c:pt>
                <c:pt idx="48">
                  <c:v>30.0</c:v>
                </c:pt>
                <c:pt idx="49">
                  <c:v>32.0</c:v>
                </c:pt>
                <c:pt idx="50">
                  <c:v>33.0</c:v>
                </c:pt>
                <c:pt idx="51">
                  <c:v>40.0</c:v>
                </c:pt>
                <c:pt idx="52">
                  <c:v>34.0</c:v>
                </c:pt>
                <c:pt idx="53">
                  <c:v>28.0</c:v>
                </c:pt>
                <c:pt idx="54">
                  <c:v>27.0</c:v>
                </c:pt>
                <c:pt idx="55">
                  <c:v>26.0</c:v>
                </c:pt>
                <c:pt idx="56">
                  <c:v>20.0</c:v>
                </c:pt>
                <c:pt idx="57">
                  <c:v>16.0</c:v>
                </c:pt>
                <c:pt idx="58">
                  <c:v>31.0</c:v>
                </c:pt>
                <c:pt idx="59">
                  <c:v>20.0</c:v>
                </c:pt>
                <c:pt idx="60">
                  <c:v>17.0</c:v>
                </c:pt>
                <c:pt idx="61">
                  <c:v>17.0</c:v>
                </c:pt>
                <c:pt idx="62">
                  <c:v>22.0</c:v>
                </c:pt>
                <c:pt idx="63">
                  <c:v>35.0</c:v>
                </c:pt>
                <c:pt idx="64">
                  <c:v>30.0</c:v>
                </c:pt>
                <c:pt idx="65">
                  <c:v>26.0</c:v>
                </c:pt>
                <c:pt idx="66">
                  <c:v>20.0</c:v>
                </c:pt>
                <c:pt idx="67">
                  <c:v>23.0</c:v>
                </c:pt>
                <c:pt idx="68">
                  <c:v>11.0</c:v>
                </c:pt>
                <c:pt idx="69">
                  <c:v>9.0</c:v>
                </c:pt>
                <c:pt idx="70">
                  <c:v>4.0</c:v>
                </c:pt>
                <c:pt idx="71">
                  <c:v>5.0</c:v>
                </c:pt>
                <c:pt idx="72">
                  <c:v>7.0</c:v>
                </c:pt>
                <c:pt idx="73">
                  <c:v>7.0</c:v>
                </c:pt>
                <c:pt idx="74">
                  <c:v>11.0</c:v>
                </c:pt>
                <c:pt idx="75">
                  <c:v>11.0</c:v>
                </c:pt>
                <c:pt idx="76">
                  <c:v>12.0</c:v>
                </c:pt>
                <c:pt idx="77">
                  <c:v>10.0</c:v>
                </c:pt>
                <c:pt idx="78">
                  <c:v>15.0</c:v>
                </c:pt>
                <c:pt idx="79">
                  <c:v>10.0</c:v>
                </c:pt>
                <c:pt idx="80">
                  <c:v>12.0</c:v>
                </c:pt>
                <c:pt idx="81">
                  <c:v>10.0</c:v>
                </c:pt>
                <c:pt idx="82">
                  <c:v>7.0</c:v>
                </c:pt>
                <c:pt idx="83">
                  <c:v>3.0</c:v>
                </c:pt>
                <c:pt idx="84">
                  <c:v>10.0</c:v>
                </c:pt>
                <c:pt idx="85">
                  <c:v>9.0</c:v>
                </c:pt>
                <c:pt idx="86">
                  <c:v>10.0</c:v>
                </c:pt>
                <c:pt idx="87">
                  <c:v>11.0</c:v>
                </c:pt>
                <c:pt idx="88">
                  <c:v>11.0</c:v>
                </c:pt>
                <c:pt idx="89">
                  <c:v>13.0</c:v>
                </c:pt>
                <c:pt idx="90">
                  <c:v>22.0</c:v>
                </c:pt>
                <c:pt idx="91">
                  <c:v>15.0</c:v>
                </c:pt>
                <c:pt idx="92">
                  <c:v>11.0</c:v>
                </c:pt>
                <c:pt idx="93">
                  <c:v>8.0</c:v>
                </c:pt>
                <c:pt idx="94">
                  <c:v>17.0</c:v>
                </c:pt>
                <c:pt idx="95">
                  <c:v>17.0</c:v>
                </c:pt>
                <c:pt idx="96">
                  <c:v>20.0</c:v>
                </c:pt>
                <c:pt idx="97">
                  <c:v>11.0</c:v>
                </c:pt>
                <c:pt idx="98">
                  <c:v>8.0</c:v>
                </c:pt>
                <c:pt idx="99">
                  <c:v>12.0</c:v>
                </c:pt>
                <c:pt idx="100">
                  <c:v>11.0</c:v>
                </c:pt>
                <c:pt idx="101">
                  <c:v>15.0</c:v>
                </c:pt>
                <c:pt idx="102">
                  <c:v>20.0</c:v>
                </c:pt>
                <c:pt idx="103">
                  <c:v>15.0</c:v>
                </c:pt>
                <c:pt idx="104">
                  <c:v>10.0</c:v>
                </c:pt>
                <c:pt idx="105">
                  <c:v>1.0</c:v>
                </c:pt>
                <c:pt idx="106">
                  <c:v>4.0</c:v>
                </c:pt>
                <c:pt idx="107">
                  <c:v>5.0</c:v>
                </c:pt>
                <c:pt idx="108">
                  <c:v>9.0</c:v>
                </c:pt>
                <c:pt idx="109">
                  <c:v>10.0</c:v>
                </c:pt>
                <c:pt idx="110">
                  <c:v>15.0</c:v>
                </c:pt>
                <c:pt idx="111">
                  <c:v>10.0</c:v>
                </c:pt>
                <c:pt idx="112">
                  <c:v>15.0</c:v>
                </c:pt>
                <c:pt idx="113">
                  <c:v>10.0</c:v>
                </c:pt>
                <c:pt idx="114">
                  <c:v>13.0</c:v>
                </c:pt>
                <c:pt idx="115">
                  <c:v>21.0</c:v>
                </c:pt>
                <c:pt idx="116">
                  <c:v>22.0</c:v>
                </c:pt>
                <c:pt idx="117">
                  <c:v>15.0</c:v>
                </c:pt>
                <c:pt idx="118">
                  <c:v>18.0</c:v>
                </c:pt>
                <c:pt idx="119">
                  <c:v>21.0</c:v>
                </c:pt>
                <c:pt idx="120">
                  <c:v>17.0</c:v>
                </c:pt>
                <c:pt idx="121">
                  <c:v>11.0</c:v>
                </c:pt>
              </c:numCache>
            </c:numRef>
          </c:val>
          <c:smooth val="0"/>
        </c:ser>
        <c:ser>
          <c:idx val="3"/>
          <c:order val="3"/>
          <c:tx>
            <c:v>Total</c:v>
          </c:tx>
          <c:spPr>
            <a:ln w="25400">
              <a:solidFill>
                <a:srgbClr val="666699"/>
              </a:solidFill>
              <a:prstDash val="solid"/>
            </a:ln>
          </c:spPr>
          <c:marker>
            <c:symbol val="none"/>
          </c:marker>
          <c:cat>
            <c:strRef>
              <c:f>Brazil!$B$438:$B$559</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Brazil!$I$438:$I$559</c:f>
              <c:numCache>
                <c:formatCode>General</c:formatCode>
                <c:ptCount val="122"/>
                <c:pt idx="0">
                  <c:v>34.0</c:v>
                </c:pt>
                <c:pt idx="1">
                  <c:v>32.0</c:v>
                </c:pt>
                <c:pt idx="2">
                  <c:v>26.0</c:v>
                </c:pt>
                <c:pt idx="3">
                  <c:v>23.0</c:v>
                </c:pt>
                <c:pt idx="4">
                  <c:v>17.0</c:v>
                </c:pt>
                <c:pt idx="5">
                  <c:v>31.0</c:v>
                </c:pt>
                <c:pt idx="6">
                  <c:v>32.0</c:v>
                </c:pt>
                <c:pt idx="7">
                  <c:v>23.0</c:v>
                </c:pt>
                <c:pt idx="8">
                  <c:v>26.0</c:v>
                </c:pt>
                <c:pt idx="9">
                  <c:v>29.0</c:v>
                </c:pt>
                <c:pt idx="10">
                  <c:v>35.0</c:v>
                </c:pt>
                <c:pt idx="11">
                  <c:v>43.0</c:v>
                </c:pt>
                <c:pt idx="12">
                  <c:v>43.0</c:v>
                </c:pt>
                <c:pt idx="13">
                  <c:v>22.0</c:v>
                </c:pt>
                <c:pt idx="14">
                  <c:v>25.0</c:v>
                </c:pt>
                <c:pt idx="15">
                  <c:v>29.0</c:v>
                </c:pt>
                <c:pt idx="16">
                  <c:v>37.0</c:v>
                </c:pt>
                <c:pt idx="17">
                  <c:v>38.0</c:v>
                </c:pt>
                <c:pt idx="18">
                  <c:v>41.0</c:v>
                </c:pt>
                <c:pt idx="19">
                  <c:v>47.0</c:v>
                </c:pt>
                <c:pt idx="20">
                  <c:v>35.0</c:v>
                </c:pt>
                <c:pt idx="21">
                  <c:v>28.0</c:v>
                </c:pt>
                <c:pt idx="22">
                  <c:v>28.0</c:v>
                </c:pt>
                <c:pt idx="23">
                  <c:v>35.0</c:v>
                </c:pt>
                <c:pt idx="24">
                  <c:v>32.0</c:v>
                </c:pt>
                <c:pt idx="25">
                  <c:v>23.0</c:v>
                </c:pt>
                <c:pt idx="26">
                  <c:v>27.0</c:v>
                </c:pt>
                <c:pt idx="27">
                  <c:v>37.0</c:v>
                </c:pt>
                <c:pt idx="28">
                  <c:v>44.0</c:v>
                </c:pt>
                <c:pt idx="29">
                  <c:v>40.0</c:v>
                </c:pt>
                <c:pt idx="30">
                  <c:v>33.0</c:v>
                </c:pt>
                <c:pt idx="31">
                  <c:v>32.0</c:v>
                </c:pt>
                <c:pt idx="32">
                  <c:v>42.0</c:v>
                </c:pt>
                <c:pt idx="33">
                  <c:v>41.0</c:v>
                </c:pt>
                <c:pt idx="34">
                  <c:v>33.0</c:v>
                </c:pt>
                <c:pt idx="35">
                  <c:v>32.0</c:v>
                </c:pt>
                <c:pt idx="36">
                  <c:v>46.0</c:v>
                </c:pt>
                <c:pt idx="37">
                  <c:v>44.0</c:v>
                </c:pt>
                <c:pt idx="38">
                  <c:v>44.0</c:v>
                </c:pt>
                <c:pt idx="39">
                  <c:v>30.0</c:v>
                </c:pt>
                <c:pt idx="40">
                  <c:v>30.0</c:v>
                </c:pt>
                <c:pt idx="41">
                  <c:v>36.0</c:v>
                </c:pt>
                <c:pt idx="42">
                  <c:v>31.0</c:v>
                </c:pt>
                <c:pt idx="43">
                  <c:v>36.0</c:v>
                </c:pt>
                <c:pt idx="44">
                  <c:v>35.0</c:v>
                </c:pt>
                <c:pt idx="45">
                  <c:v>46.0</c:v>
                </c:pt>
                <c:pt idx="46">
                  <c:v>37.0</c:v>
                </c:pt>
                <c:pt idx="47">
                  <c:v>27.0</c:v>
                </c:pt>
                <c:pt idx="48">
                  <c:v>36.0</c:v>
                </c:pt>
                <c:pt idx="49">
                  <c:v>44.0</c:v>
                </c:pt>
                <c:pt idx="50">
                  <c:v>42.0</c:v>
                </c:pt>
                <c:pt idx="51">
                  <c:v>56.0</c:v>
                </c:pt>
                <c:pt idx="52">
                  <c:v>42.0</c:v>
                </c:pt>
                <c:pt idx="53">
                  <c:v>35.0</c:v>
                </c:pt>
                <c:pt idx="54">
                  <c:v>36.0</c:v>
                </c:pt>
                <c:pt idx="55">
                  <c:v>35.0</c:v>
                </c:pt>
                <c:pt idx="56">
                  <c:v>26.0</c:v>
                </c:pt>
                <c:pt idx="57">
                  <c:v>19.0</c:v>
                </c:pt>
                <c:pt idx="58">
                  <c:v>37.0</c:v>
                </c:pt>
                <c:pt idx="59">
                  <c:v>25.0</c:v>
                </c:pt>
                <c:pt idx="60">
                  <c:v>22.0</c:v>
                </c:pt>
                <c:pt idx="61">
                  <c:v>21.0</c:v>
                </c:pt>
                <c:pt idx="62">
                  <c:v>31.0</c:v>
                </c:pt>
                <c:pt idx="63">
                  <c:v>42.0</c:v>
                </c:pt>
                <c:pt idx="64">
                  <c:v>38.0</c:v>
                </c:pt>
                <c:pt idx="65">
                  <c:v>33.0</c:v>
                </c:pt>
                <c:pt idx="66">
                  <c:v>27.0</c:v>
                </c:pt>
                <c:pt idx="67">
                  <c:v>37.0</c:v>
                </c:pt>
                <c:pt idx="68">
                  <c:v>27.0</c:v>
                </c:pt>
                <c:pt idx="69">
                  <c:v>17.0</c:v>
                </c:pt>
                <c:pt idx="70">
                  <c:v>19.0</c:v>
                </c:pt>
                <c:pt idx="71">
                  <c:v>18.0</c:v>
                </c:pt>
                <c:pt idx="72">
                  <c:v>23.0</c:v>
                </c:pt>
                <c:pt idx="73">
                  <c:v>33.0</c:v>
                </c:pt>
                <c:pt idx="74">
                  <c:v>34.0</c:v>
                </c:pt>
                <c:pt idx="75">
                  <c:v>33.0</c:v>
                </c:pt>
                <c:pt idx="76">
                  <c:v>25.0</c:v>
                </c:pt>
                <c:pt idx="77">
                  <c:v>23.0</c:v>
                </c:pt>
                <c:pt idx="78">
                  <c:v>26.0</c:v>
                </c:pt>
                <c:pt idx="79">
                  <c:v>29.0</c:v>
                </c:pt>
                <c:pt idx="80">
                  <c:v>29.0</c:v>
                </c:pt>
                <c:pt idx="81">
                  <c:v>30.0</c:v>
                </c:pt>
                <c:pt idx="82">
                  <c:v>20.0</c:v>
                </c:pt>
                <c:pt idx="83">
                  <c:v>9.0</c:v>
                </c:pt>
                <c:pt idx="84">
                  <c:v>18.0</c:v>
                </c:pt>
                <c:pt idx="85">
                  <c:v>18.0</c:v>
                </c:pt>
                <c:pt idx="86">
                  <c:v>11.0</c:v>
                </c:pt>
                <c:pt idx="87">
                  <c:v>24.0</c:v>
                </c:pt>
                <c:pt idx="88">
                  <c:v>19.0</c:v>
                </c:pt>
                <c:pt idx="89">
                  <c:v>24.0</c:v>
                </c:pt>
                <c:pt idx="90">
                  <c:v>32.0</c:v>
                </c:pt>
                <c:pt idx="91">
                  <c:v>25.0</c:v>
                </c:pt>
                <c:pt idx="92">
                  <c:v>22.0</c:v>
                </c:pt>
                <c:pt idx="93">
                  <c:v>23.0</c:v>
                </c:pt>
                <c:pt idx="94">
                  <c:v>34.0</c:v>
                </c:pt>
                <c:pt idx="95">
                  <c:v>32.0</c:v>
                </c:pt>
                <c:pt idx="96">
                  <c:v>29.0</c:v>
                </c:pt>
                <c:pt idx="97">
                  <c:v>20.0</c:v>
                </c:pt>
                <c:pt idx="98">
                  <c:v>19.0</c:v>
                </c:pt>
                <c:pt idx="99">
                  <c:v>27.0</c:v>
                </c:pt>
                <c:pt idx="100">
                  <c:v>23.0</c:v>
                </c:pt>
                <c:pt idx="101">
                  <c:v>24.0</c:v>
                </c:pt>
                <c:pt idx="102">
                  <c:v>30.0</c:v>
                </c:pt>
                <c:pt idx="103">
                  <c:v>22.0</c:v>
                </c:pt>
                <c:pt idx="104">
                  <c:v>20.0</c:v>
                </c:pt>
                <c:pt idx="105">
                  <c:v>4.0</c:v>
                </c:pt>
                <c:pt idx="106">
                  <c:v>14.0</c:v>
                </c:pt>
                <c:pt idx="107">
                  <c:v>9.0</c:v>
                </c:pt>
                <c:pt idx="108">
                  <c:v>13.0</c:v>
                </c:pt>
                <c:pt idx="109">
                  <c:v>21.0</c:v>
                </c:pt>
                <c:pt idx="110">
                  <c:v>29.0</c:v>
                </c:pt>
                <c:pt idx="111">
                  <c:v>22.0</c:v>
                </c:pt>
                <c:pt idx="112">
                  <c:v>25.0</c:v>
                </c:pt>
                <c:pt idx="113">
                  <c:v>22.0</c:v>
                </c:pt>
                <c:pt idx="114">
                  <c:v>33.0</c:v>
                </c:pt>
                <c:pt idx="115">
                  <c:v>39.0</c:v>
                </c:pt>
                <c:pt idx="116">
                  <c:v>40.0</c:v>
                </c:pt>
                <c:pt idx="117">
                  <c:v>30.0</c:v>
                </c:pt>
                <c:pt idx="118">
                  <c:v>30.0</c:v>
                </c:pt>
                <c:pt idx="119">
                  <c:v>34.0</c:v>
                </c:pt>
                <c:pt idx="120">
                  <c:v>36.0</c:v>
                </c:pt>
                <c:pt idx="121">
                  <c:v>22.0</c:v>
                </c:pt>
              </c:numCache>
            </c:numRef>
          </c:val>
          <c:smooth val="0"/>
        </c:ser>
        <c:dLbls>
          <c:showLegendKey val="0"/>
          <c:showVal val="0"/>
          <c:showCatName val="0"/>
          <c:showSerName val="0"/>
          <c:showPercent val="0"/>
          <c:showBubbleSize val="0"/>
        </c:dLbls>
        <c:smooth val="0"/>
        <c:axId val="1788200832"/>
        <c:axId val="-1983590800"/>
      </c:lineChart>
      <c:catAx>
        <c:axId val="17882008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983590800"/>
        <c:crosses val="autoZero"/>
        <c:auto val="1"/>
        <c:lblAlgn val="ctr"/>
        <c:lblOffset val="100"/>
        <c:tickLblSkip val="4"/>
        <c:noMultiLvlLbl val="0"/>
      </c:catAx>
      <c:valAx>
        <c:axId val="-1983590800"/>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788200832"/>
        <c:crosses val="autoZero"/>
        <c:crossBetween val="between"/>
      </c:valAx>
      <c:spPr>
        <a:solidFill>
          <a:srgbClr val="FFFFFF"/>
        </a:solidFill>
        <a:ln w="25400">
          <a:noFill/>
        </a:ln>
      </c:spPr>
    </c:plotArea>
    <c:legend>
      <c:legendPos val="r"/>
      <c:layout>
        <c:manualLayout>
          <c:xMode val="edge"/>
          <c:yMode val="edge"/>
          <c:x val="0.850249420576869"/>
          <c:y val="0.215279235928842"/>
          <c:w val="0.137811085017883"/>
          <c:h val="0.326389982502227"/>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overlay val="0"/>
      <c:spPr>
        <a:noFill/>
        <a:ln w="25400">
          <a:noFill/>
        </a:ln>
      </c:spPr>
    </c:title>
    <c:autoTitleDeleted val="0"/>
    <c:plotArea>
      <c:layout>
        <c:manualLayout>
          <c:layoutTarget val="inner"/>
          <c:xMode val="edge"/>
          <c:yMode val="edge"/>
          <c:x val="0.1023348236463"/>
          <c:y val="0.175862068965517"/>
          <c:w val="0.7297565822156"/>
          <c:h val="0.555172413793125"/>
        </c:manualLayout>
      </c:layout>
      <c:lineChart>
        <c:grouping val="standard"/>
        <c:varyColors val="0"/>
        <c:ser>
          <c:idx val="0"/>
          <c:order val="0"/>
          <c:tx>
            <c:v>Supramax</c:v>
          </c:tx>
          <c:spPr>
            <a:ln w="25400">
              <a:solidFill>
                <a:srgbClr val="666699"/>
              </a:solidFill>
              <a:prstDash val="solid"/>
            </a:ln>
          </c:spPr>
          <c:marker>
            <c:symbol val="none"/>
          </c:marker>
          <c:cat>
            <c:strRef>
              <c:f>China!$B$552:$B$673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China!$D$552:$D$673</c:f>
              <c:numCache>
                <c:formatCode>General</c:formatCode>
                <c:ptCount val="122"/>
                <c:pt idx="0">
                  <c:v>12.0</c:v>
                </c:pt>
                <c:pt idx="1">
                  <c:v>24.0</c:v>
                </c:pt>
                <c:pt idx="2">
                  <c:v>26.0</c:v>
                </c:pt>
                <c:pt idx="3">
                  <c:v>20.0</c:v>
                </c:pt>
                <c:pt idx="4">
                  <c:v>14.0</c:v>
                </c:pt>
                <c:pt idx="5">
                  <c:v>14.0</c:v>
                </c:pt>
                <c:pt idx="6">
                  <c:v>12.0</c:v>
                </c:pt>
                <c:pt idx="7">
                  <c:v>12.0</c:v>
                </c:pt>
                <c:pt idx="8">
                  <c:v>15.0</c:v>
                </c:pt>
                <c:pt idx="9">
                  <c:v>14.0</c:v>
                </c:pt>
                <c:pt idx="10">
                  <c:v>6.0</c:v>
                </c:pt>
                <c:pt idx="11">
                  <c:v>4.0</c:v>
                </c:pt>
                <c:pt idx="12">
                  <c:v>4.0</c:v>
                </c:pt>
                <c:pt idx="13">
                  <c:v>6.0</c:v>
                </c:pt>
                <c:pt idx="14">
                  <c:v>9.0</c:v>
                </c:pt>
                <c:pt idx="15">
                  <c:v>11.0</c:v>
                </c:pt>
                <c:pt idx="16">
                  <c:v>9.0</c:v>
                </c:pt>
                <c:pt idx="17">
                  <c:v>0.0</c:v>
                </c:pt>
                <c:pt idx="18">
                  <c:v>3.0</c:v>
                </c:pt>
                <c:pt idx="19">
                  <c:v>3.0</c:v>
                </c:pt>
                <c:pt idx="20">
                  <c:v>8.0</c:v>
                </c:pt>
                <c:pt idx="21">
                  <c:v>6.0</c:v>
                </c:pt>
                <c:pt idx="22">
                  <c:v>7.0</c:v>
                </c:pt>
                <c:pt idx="23">
                  <c:v>2.0</c:v>
                </c:pt>
                <c:pt idx="24">
                  <c:v>2.0</c:v>
                </c:pt>
                <c:pt idx="25">
                  <c:v>4.0</c:v>
                </c:pt>
                <c:pt idx="26">
                  <c:v>0.0</c:v>
                </c:pt>
                <c:pt idx="27">
                  <c:v>0.0</c:v>
                </c:pt>
                <c:pt idx="28">
                  <c:v>1.0</c:v>
                </c:pt>
                <c:pt idx="29">
                  <c:v>0.0</c:v>
                </c:pt>
                <c:pt idx="30">
                  <c:v>0.0</c:v>
                </c:pt>
                <c:pt idx="31">
                  <c:v>1.0</c:v>
                </c:pt>
                <c:pt idx="32">
                  <c:v>1.0</c:v>
                </c:pt>
                <c:pt idx="33">
                  <c:v>1.0</c:v>
                </c:pt>
                <c:pt idx="34">
                  <c:v>2.0</c:v>
                </c:pt>
                <c:pt idx="35">
                  <c:v>2.0</c:v>
                </c:pt>
                <c:pt idx="36">
                  <c:v>6.0</c:v>
                </c:pt>
                <c:pt idx="37">
                  <c:v>6.0</c:v>
                </c:pt>
                <c:pt idx="38">
                  <c:v>4.0</c:v>
                </c:pt>
                <c:pt idx="39">
                  <c:v>4.0</c:v>
                </c:pt>
                <c:pt idx="40">
                  <c:v>0.0</c:v>
                </c:pt>
                <c:pt idx="41">
                  <c:v>1.0</c:v>
                </c:pt>
                <c:pt idx="42">
                  <c:v>3.0</c:v>
                </c:pt>
                <c:pt idx="43">
                  <c:v>4.0</c:v>
                </c:pt>
                <c:pt idx="44">
                  <c:v>4.0</c:v>
                </c:pt>
                <c:pt idx="45">
                  <c:v>3.0</c:v>
                </c:pt>
                <c:pt idx="46">
                  <c:v>4.0</c:v>
                </c:pt>
                <c:pt idx="47">
                  <c:v>0.0</c:v>
                </c:pt>
                <c:pt idx="48">
                  <c:v>4.0</c:v>
                </c:pt>
                <c:pt idx="49">
                  <c:v>7.0</c:v>
                </c:pt>
                <c:pt idx="50">
                  <c:v>3.0</c:v>
                </c:pt>
                <c:pt idx="51">
                  <c:v>7.0</c:v>
                </c:pt>
                <c:pt idx="52">
                  <c:v>4.0</c:v>
                </c:pt>
                <c:pt idx="53">
                  <c:v>5.0</c:v>
                </c:pt>
                <c:pt idx="54">
                  <c:v>5.0</c:v>
                </c:pt>
                <c:pt idx="55">
                  <c:v>6.0</c:v>
                </c:pt>
                <c:pt idx="56">
                  <c:v>5.0</c:v>
                </c:pt>
                <c:pt idx="57">
                  <c:v>2.0</c:v>
                </c:pt>
                <c:pt idx="58">
                  <c:v>3.0</c:v>
                </c:pt>
                <c:pt idx="59">
                  <c:v>4.0</c:v>
                </c:pt>
                <c:pt idx="60">
                  <c:v>4.0</c:v>
                </c:pt>
                <c:pt idx="61">
                  <c:v>4.0</c:v>
                </c:pt>
                <c:pt idx="62">
                  <c:v>4.0</c:v>
                </c:pt>
                <c:pt idx="63">
                  <c:v>5.0</c:v>
                </c:pt>
                <c:pt idx="64">
                  <c:v>5.0</c:v>
                </c:pt>
                <c:pt idx="65">
                  <c:v>7.0</c:v>
                </c:pt>
                <c:pt idx="66">
                  <c:v>7.0</c:v>
                </c:pt>
                <c:pt idx="67">
                  <c:v>12.0</c:v>
                </c:pt>
                <c:pt idx="68">
                  <c:v>6.0</c:v>
                </c:pt>
                <c:pt idx="69">
                  <c:v>2.0</c:v>
                </c:pt>
                <c:pt idx="70">
                  <c:v>9.0</c:v>
                </c:pt>
                <c:pt idx="71">
                  <c:v>5.0</c:v>
                </c:pt>
                <c:pt idx="72">
                  <c:v>5.0</c:v>
                </c:pt>
                <c:pt idx="73">
                  <c:v>5.0</c:v>
                </c:pt>
                <c:pt idx="74">
                  <c:v>5.0</c:v>
                </c:pt>
                <c:pt idx="75">
                  <c:v>5.0</c:v>
                </c:pt>
                <c:pt idx="76">
                  <c:v>5.0</c:v>
                </c:pt>
                <c:pt idx="77">
                  <c:v>5.0</c:v>
                </c:pt>
                <c:pt idx="78">
                  <c:v>2.0</c:v>
                </c:pt>
                <c:pt idx="79">
                  <c:v>2.0</c:v>
                </c:pt>
                <c:pt idx="80">
                  <c:v>2.0</c:v>
                </c:pt>
                <c:pt idx="81">
                  <c:v>8.0</c:v>
                </c:pt>
                <c:pt idx="82">
                  <c:v>7.0</c:v>
                </c:pt>
                <c:pt idx="83">
                  <c:v>7.0</c:v>
                </c:pt>
                <c:pt idx="84">
                  <c:v>0.0</c:v>
                </c:pt>
                <c:pt idx="85">
                  <c:v>4.0</c:v>
                </c:pt>
                <c:pt idx="86">
                  <c:v>4.0</c:v>
                </c:pt>
                <c:pt idx="87">
                  <c:v>6.0</c:v>
                </c:pt>
                <c:pt idx="88">
                  <c:v>5.0</c:v>
                </c:pt>
                <c:pt idx="89">
                  <c:v>6.0</c:v>
                </c:pt>
                <c:pt idx="90">
                  <c:v>5.0</c:v>
                </c:pt>
                <c:pt idx="91">
                  <c:v>2.0</c:v>
                </c:pt>
                <c:pt idx="92">
                  <c:v>2.0</c:v>
                </c:pt>
                <c:pt idx="93">
                  <c:v>8.0</c:v>
                </c:pt>
                <c:pt idx="94">
                  <c:v>8.0</c:v>
                </c:pt>
                <c:pt idx="95">
                  <c:v>8.0</c:v>
                </c:pt>
                <c:pt idx="96">
                  <c:v>8.0</c:v>
                </c:pt>
                <c:pt idx="97">
                  <c:v>5.0</c:v>
                </c:pt>
                <c:pt idx="98">
                  <c:v>8.0</c:v>
                </c:pt>
                <c:pt idx="99">
                  <c:v>6.0</c:v>
                </c:pt>
                <c:pt idx="100">
                  <c:v>6.0</c:v>
                </c:pt>
                <c:pt idx="101">
                  <c:v>8.0</c:v>
                </c:pt>
                <c:pt idx="102">
                  <c:v>6.0</c:v>
                </c:pt>
                <c:pt idx="103">
                  <c:v>8.0</c:v>
                </c:pt>
                <c:pt idx="104">
                  <c:v>3.0</c:v>
                </c:pt>
                <c:pt idx="105">
                  <c:v>10.0</c:v>
                </c:pt>
                <c:pt idx="106">
                  <c:v>6.0</c:v>
                </c:pt>
                <c:pt idx="107">
                  <c:v>4.0</c:v>
                </c:pt>
                <c:pt idx="108">
                  <c:v>11.0</c:v>
                </c:pt>
                <c:pt idx="109">
                  <c:v>11.0</c:v>
                </c:pt>
                <c:pt idx="110">
                  <c:v>11.0</c:v>
                </c:pt>
                <c:pt idx="111">
                  <c:v>11.0</c:v>
                </c:pt>
                <c:pt idx="112">
                  <c:v>6.0</c:v>
                </c:pt>
                <c:pt idx="113">
                  <c:v>2.0</c:v>
                </c:pt>
                <c:pt idx="114">
                  <c:v>3.0</c:v>
                </c:pt>
                <c:pt idx="115">
                  <c:v>2.0</c:v>
                </c:pt>
                <c:pt idx="116">
                  <c:v>1.0</c:v>
                </c:pt>
                <c:pt idx="117">
                  <c:v>3.0</c:v>
                </c:pt>
                <c:pt idx="118">
                  <c:v>4.0</c:v>
                </c:pt>
                <c:pt idx="119">
                  <c:v>2.0</c:v>
                </c:pt>
                <c:pt idx="120">
                  <c:v>2.0</c:v>
                </c:pt>
                <c:pt idx="121">
                  <c:v>3.0</c:v>
                </c:pt>
              </c:numCache>
            </c:numRef>
          </c:val>
          <c:smooth val="0"/>
        </c:ser>
        <c:ser>
          <c:idx val="1"/>
          <c:order val="1"/>
          <c:tx>
            <c:v>Panamax</c:v>
          </c:tx>
          <c:spPr>
            <a:ln w="25400">
              <a:solidFill>
                <a:srgbClr val="993366"/>
              </a:solidFill>
              <a:prstDash val="solid"/>
            </a:ln>
          </c:spPr>
          <c:marker>
            <c:symbol val="none"/>
          </c:marker>
          <c:cat>
            <c:strRef>
              <c:f>China!$B$552:$B$673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China!$E$552:$E$673</c:f>
              <c:numCache>
                <c:formatCode>General</c:formatCode>
                <c:ptCount val="122"/>
                <c:pt idx="0">
                  <c:v>9.0</c:v>
                </c:pt>
                <c:pt idx="1">
                  <c:v>20.0</c:v>
                </c:pt>
                <c:pt idx="2">
                  <c:v>24.0</c:v>
                </c:pt>
                <c:pt idx="3">
                  <c:v>22.0</c:v>
                </c:pt>
                <c:pt idx="4">
                  <c:v>12.0</c:v>
                </c:pt>
                <c:pt idx="5">
                  <c:v>12.0</c:v>
                </c:pt>
                <c:pt idx="6">
                  <c:v>10.0</c:v>
                </c:pt>
                <c:pt idx="7">
                  <c:v>5.0</c:v>
                </c:pt>
                <c:pt idx="8">
                  <c:v>5.0</c:v>
                </c:pt>
                <c:pt idx="9">
                  <c:v>10.0</c:v>
                </c:pt>
                <c:pt idx="10">
                  <c:v>7.0</c:v>
                </c:pt>
                <c:pt idx="11">
                  <c:v>8.0</c:v>
                </c:pt>
                <c:pt idx="12">
                  <c:v>5.0</c:v>
                </c:pt>
                <c:pt idx="13">
                  <c:v>21.0</c:v>
                </c:pt>
                <c:pt idx="14">
                  <c:v>10.0</c:v>
                </c:pt>
                <c:pt idx="15">
                  <c:v>7.0</c:v>
                </c:pt>
                <c:pt idx="16">
                  <c:v>6.0</c:v>
                </c:pt>
                <c:pt idx="17">
                  <c:v>0.0</c:v>
                </c:pt>
                <c:pt idx="18">
                  <c:v>10.0</c:v>
                </c:pt>
                <c:pt idx="19">
                  <c:v>10.0</c:v>
                </c:pt>
                <c:pt idx="20">
                  <c:v>12.0</c:v>
                </c:pt>
                <c:pt idx="21">
                  <c:v>9.0</c:v>
                </c:pt>
                <c:pt idx="22">
                  <c:v>4.0</c:v>
                </c:pt>
                <c:pt idx="23">
                  <c:v>5.0</c:v>
                </c:pt>
                <c:pt idx="24">
                  <c:v>7.0</c:v>
                </c:pt>
                <c:pt idx="25">
                  <c:v>7.0</c:v>
                </c:pt>
                <c:pt idx="26">
                  <c:v>5.0</c:v>
                </c:pt>
                <c:pt idx="27">
                  <c:v>8.0</c:v>
                </c:pt>
                <c:pt idx="28">
                  <c:v>8.0</c:v>
                </c:pt>
                <c:pt idx="29">
                  <c:v>8.0</c:v>
                </c:pt>
                <c:pt idx="30">
                  <c:v>19.0</c:v>
                </c:pt>
                <c:pt idx="31">
                  <c:v>12.0</c:v>
                </c:pt>
                <c:pt idx="32">
                  <c:v>14.0</c:v>
                </c:pt>
                <c:pt idx="33">
                  <c:v>7.0</c:v>
                </c:pt>
                <c:pt idx="34">
                  <c:v>14.0</c:v>
                </c:pt>
                <c:pt idx="35">
                  <c:v>8.0</c:v>
                </c:pt>
                <c:pt idx="36">
                  <c:v>18.0</c:v>
                </c:pt>
                <c:pt idx="37">
                  <c:v>12.0</c:v>
                </c:pt>
                <c:pt idx="38">
                  <c:v>6.0</c:v>
                </c:pt>
                <c:pt idx="39">
                  <c:v>5.0</c:v>
                </c:pt>
                <c:pt idx="40">
                  <c:v>3.0</c:v>
                </c:pt>
                <c:pt idx="41">
                  <c:v>9.0</c:v>
                </c:pt>
                <c:pt idx="42">
                  <c:v>11.0</c:v>
                </c:pt>
                <c:pt idx="43">
                  <c:v>15.0</c:v>
                </c:pt>
                <c:pt idx="44">
                  <c:v>17.0</c:v>
                </c:pt>
                <c:pt idx="45">
                  <c:v>13.0</c:v>
                </c:pt>
                <c:pt idx="46">
                  <c:v>7.0</c:v>
                </c:pt>
                <c:pt idx="47">
                  <c:v>3.0</c:v>
                </c:pt>
                <c:pt idx="48">
                  <c:v>8.0</c:v>
                </c:pt>
                <c:pt idx="49">
                  <c:v>5.0</c:v>
                </c:pt>
                <c:pt idx="50">
                  <c:v>6.0</c:v>
                </c:pt>
                <c:pt idx="51">
                  <c:v>11.0</c:v>
                </c:pt>
                <c:pt idx="52">
                  <c:v>5.0</c:v>
                </c:pt>
                <c:pt idx="53">
                  <c:v>5.0</c:v>
                </c:pt>
                <c:pt idx="54">
                  <c:v>6.0</c:v>
                </c:pt>
                <c:pt idx="55">
                  <c:v>4.0</c:v>
                </c:pt>
                <c:pt idx="56">
                  <c:v>5.0</c:v>
                </c:pt>
                <c:pt idx="57">
                  <c:v>8.0</c:v>
                </c:pt>
                <c:pt idx="58">
                  <c:v>9.0</c:v>
                </c:pt>
                <c:pt idx="59">
                  <c:v>8.0</c:v>
                </c:pt>
                <c:pt idx="60">
                  <c:v>8.0</c:v>
                </c:pt>
                <c:pt idx="61">
                  <c:v>4.0</c:v>
                </c:pt>
                <c:pt idx="62">
                  <c:v>6.0</c:v>
                </c:pt>
                <c:pt idx="63">
                  <c:v>3.0</c:v>
                </c:pt>
                <c:pt idx="64">
                  <c:v>3.0</c:v>
                </c:pt>
                <c:pt idx="65">
                  <c:v>7.0</c:v>
                </c:pt>
                <c:pt idx="66">
                  <c:v>13.0</c:v>
                </c:pt>
                <c:pt idx="67">
                  <c:v>12.0</c:v>
                </c:pt>
                <c:pt idx="68">
                  <c:v>5.0</c:v>
                </c:pt>
                <c:pt idx="69">
                  <c:v>6.0</c:v>
                </c:pt>
                <c:pt idx="70">
                  <c:v>8.0</c:v>
                </c:pt>
                <c:pt idx="71">
                  <c:v>6.0</c:v>
                </c:pt>
                <c:pt idx="72">
                  <c:v>6.0</c:v>
                </c:pt>
                <c:pt idx="73">
                  <c:v>6.0</c:v>
                </c:pt>
                <c:pt idx="74">
                  <c:v>6.0</c:v>
                </c:pt>
                <c:pt idx="75">
                  <c:v>12.0</c:v>
                </c:pt>
                <c:pt idx="76">
                  <c:v>18.0</c:v>
                </c:pt>
                <c:pt idx="77">
                  <c:v>15.0</c:v>
                </c:pt>
                <c:pt idx="78">
                  <c:v>8.0</c:v>
                </c:pt>
                <c:pt idx="79">
                  <c:v>4.0</c:v>
                </c:pt>
                <c:pt idx="80">
                  <c:v>2.0</c:v>
                </c:pt>
                <c:pt idx="81">
                  <c:v>6.0</c:v>
                </c:pt>
                <c:pt idx="82">
                  <c:v>11.0</c:v>
                </c:pt>
                <c:pt idx="83">
                  <c:v>11.0</c:v>
                </c:pt>
                <c:pt idx="84">
                  <c:v>2.0</c:v>
                </c:pt>
                <c:pt idx="85">
                  <c:v>10.0</c:v>
                </c:pt>
                <c:pt idx="86">
                  <c:v>2.0</c:v>
                </c:pt>
                <c:pt idx="87">
                  <c:v>5.0</c:v>
                </c:pt>
                <c:pt idx="88">
                  <c:v>11.0</c:v>
                </c:pt>
                <c:pt idx="89">
                  <c:v>15.0</c:v>
                </c:pt>
                <c:pt idx="90">
                  <c:v>11.0</c:v>
                </c:pt>
                <c:pt idx="91">
                  <c:v>4.0</c:v>
                </c:pt>
                <c:pt idx="92">
                  <c:v>9.0</c:v>
                </c:pt>
                <c:pt idx="93">
                  <c:v>14.0</c:v>
                </c:pt>
                <c:pt idx="94">
                  <c:v>14.0</c:v>
                </c:pt>
                <c:pt idx="95">
                  <c:v>14.0</c:v>
                </c:pt>
                <c:pt idx="96">
                  <c:v>14.0</c:v>
                </c:pt>
                <c:pt idx="97">
                  <c:v>12.0</c:v>
                </c:pt>
                <c:pt idx="98">
                  <c:v>9.0</c:v>
                </c:pt>
                <c:pt idx="99">
                  <c:v>7.0</c:v>
                </c:pt>
                <c:pt idx="100">
                  <c:v>11.0</c:v>
                </c:pt>
                <c:pt idx="101">
                  <c:v>18.0</c:v>
                </c:pt>
                <c:pt idx="102">
                  <c:v>8.0</c:v>
                </c:pt>
                <c:pt idx="103">
                  <c:v>13.0</c:v>
                </c:pt>
                <c:pt idx="104">
                  <c:v>12.0</c:v>
                </c:pt>
                <c:pt idx="105">
                  <c:v>12.0</c:v>
                </c:pt>
                <c:pt idx="106">
                  <c:v>4.0</c:v>
                </c:pt>
                <c:pt idx="107">
                  <c:v>8.0</c:v>
                </c:pt>
                <c:pt idx="108">
                  <c:v>11.0</c:v>
                </c:pt>
                <c:pt idx="109">
                  <c:v>11.0</c:v>
                </c:pt>
                <c:pt idx="110">
                  <c:v>11.0</c:v>
                </c:pt>
                <c:pt idx="111">
                  <c:v>11.0</c:v>
                </c:pt>
                <c:pt idx="112">
                  <c:v>9.0</c:v>
                </c:pt>
                <c:pt idx="113">
                  <c:v>9.0</c:v>
                </c:pt>
                <c:pt idx="114">
                  <c:v>9.0</c:v>
                </c:pt>
                <c:pt idx="115">
                  <c:v>6.0</c:v>
                </c:pt>
                <c:pt idx="116">
                  <c:v>6.0</c:v>
                </c:pt>
                <c:pt idx="117">
                  <c:v>2.0</c:v>
                </c:pt>
                <c:pt idx="118">
                  <c:v>10.0</c:v>
                </c:pt>
                <c:pt idx="119">
                  <c:v>10.0</c:v>
                </c:pt>
                <c:pt idx="120">
                  <c:v>10.0</c:v>
                </c:pt>
                <c:pt idx="121">
                  <c:v>6.0</c:v>
                </c:pt>
              </c:numCache>
            </c:numRef>
          </c:val>
          <c:smooth val="0"/>
        </c:ser>
        <c:ser>
          <c:idx val="2"/>
          <c:order val="2"/>
          <c:tx>
            <c:v>Capesize</c:v>
          </c:tx>
          <c:spPr>
            <a:ln w="25400">
              <a:solidFill>
                <a:srgbClr val="90713A"/>
              </a:solidFill>
              <a:prstDash val="solid"/>
            </a:ln>
          </c:spPr>
          <c:marker>
            <c:symbol val="none"/>
          </c:marker>
          <c:cat>
            <c:strRef>
              <c:f>China!$B$552:$B$673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China!$F$552:$F$673</c:f>
              <c:numCache>
                <c:formatCode>General</c:formatCode>
                <c:ptCount val="122"/>
                <c:pt idx="0">
                  <c:v>60.0</c:v>
                </c:pt>
                <c:pt idx="1">
                  <c:v>71.0</c:v>
                </c:pt>
                <c:pt idx="2">
                  <c:v>56.0</c:v>
                </c:pt>
                <c:pt idx="3">
                  <c:v>40.0</c:v>
                </c:pt>
                <c:pt idx="4">
                  <c:v>10.0</c:v>
                </c:pt>
                <c:pt idx="5">
                  <c:v>40.0</c:v>
                </c:pt>
                <c:pt idx="6">
                  <c:v>34.0</c:v>
                </c:pt>
                <c:pt idx="7">
                  <c:v>35.0</c:v>
                </c:pt>
                <c:pt idx="8">
                  <c:v>45.0</c:v>
                </c:pt>
                <c:pt idx="9">
                  <c:v>44.0</c:v>
                </c:pt>
                <c:pt idx="10">
                  <c:v>29.0</c:v>
                </c:pt>
                <c:pt idx="11">
                  <c:v>26.0</c:v>
                </c:pt>
                <c:pt idx="12">
                  <c:v>16.0</c:v>
                </c:pt>
                <c:pt idx="13">
                  <c:v>37.0</c:v>
                </c:pt>
                <c:pt idx="14">
                  <c:v>26.0</c:v>
                </c:pt>
                <c:pt idx="15">
                  <c:v>31.0</c:v>
                </c:pt>
                <c:pt idx="16">
                  <c:v>39.0</c:v>
                </c:pt>
                <c:pt idx="17">
                  <c:v>48.0</c:v>
                </c:pt>
                <c:pt idx="18">
                  <c:v>47.0</c:v>
                </c:pt>
                <c:pt idx="19">
                  <c:v>42.0</c:v>
                </c:pt>
                <c:pt idx="20">
                  <c:v>46.0</c:v>
                </c:pt>
                <c:pt idx="21">
                  <c:v>43.0</c:v>
                </c:pt>
                <c:pt idx="22">
                  <c:v>42.0</c:v>
                </c:pt>
                <c:pt idx="23">
                  <c:v>40.0</c:v>
                </c:pt>
                <c:pt idx="24">
                  <c:v>36.0</c:v>
                </c:pt>
                <c:pt idx="25">
                  <c:v>48.0</c:v>
                </c:pt>
                <c:pt idx="26">
                  <c:v>26.0</c:v>
                </c:pt>
                <c:pt idx="27">
                  <c:v>38.0</c:v>
                </c:pt>
                <c:pt idx="28">
                  <c:v>35.0</c:v>
                </c:pt>
                <c:pt idx="29">
                  <c:v>48.0</c:v>
                </c:pt>
                <c:pt idx="30">
                  <c:v>54.0</c:v>
                </c:pt>
                <c:pt idx="31">
                  <c:v>38.0</c:v>
                </c:pt>
                <c:pt idx="32">
                  <c:v>41.0</c:v>
                </c:pt>
                <c:pt idx="33">
                  <c:v>31.0</c:v>
                </c:pt>
                <c:pt idx="34">
                  <c:v>31.0</c:v>
                </c:pt>
                <c:pt idx="35">
                  <c:v>34.0</c:v>
                </c:pt>
                <c:pt idx="36">
                  <c:v>38.0</c:v>
                </c:pt>
                <c:pt idx="37">
                  <c:v>56.0</c:v>
                </c:pt>
                <c:pt idx="38">
                  <c:v>22.0</c:v>
                </c:pt>
                <c:pt idx="39">
                  <c:v>29.0</c:v>
                </c:pt>
                <c:pt idx="40">
                  <c:v>28.0</c:v>
                </c:pt>
                <c:pt idx="41">
                  <c:v>36.0</c:v>
                </c:pt>
                <c:pt idx="42">
                  <c:v>39.0</c:v>
                </c:pt>
                <c:pt idx="43">
                  <c:v>45.0</c:v>
                </c:pt>
                <c:pt idx="44">
                  <c:v>50.0</c:v>
                </c:pt>
                <c:pt idx="45">
                  <c:v>51.0</c:v>
                </c:pt>
                <c:pt idx="46">
                  <c:v>56.0</c:v>
                </c:pt>
                <c:pt idx="47">
                  <c:v>60.0</c:v>
                </c:pt>
                <c:pt idx="48">
                  <c:v>50.0</c:v>
                </c:pt>
                <c:pt idx="49">
                  <c:v>54.0</c:v>
                </c:pt>
                <c:pt idx="50">
                  <c:v>44.0</c:v>
                </c:pt>
                <c:pt idx="51">
                  <c:v>44.0</c:v>
                </c:pt>
                <c:pt idx="52">
                  <c:v>51.0</c:v>
                </c:pt>
                <c:pt idx="53">
                  <c:v>59.0</c:v>
                </c:pt>
                <c:pt idx="54">
                  <c:v>41.0</c:v>
                </c:pt>
                <c:pt idx="55">
                  <c:v>49.0</c:v>
                </c:pt>
                <c:pt idx="56">
                  <c:v>40.0</c:v>
                </c:pt>
                <c:pt idx="57">
                  <c:v>45.0</c:v>
                </c:pt>
                <c:pt idx="58">
                  <c:v>32.0</c:v>
                </c:pt>
                <c:pt idx="59">
                  <c:v>46.0</c:v>
                </c:pt>
                <c:pt idx="60">
                  <c:v>46.0</c:v>
                </c:pt>
                <c:pt idx="61">
                  <c:v>32.0</c:v>
                </c:pt>
                <c:pt idx="62">
                  <c:v>36.0</c:v>
                </c:pt>
                <c:pt idx="63">
                  <c:v>43.0</c:v>
                </c:pt>
                <c:pt idx="64">
                  <c:v>43.0</c:v>
                </c:pt>
                <c:pt idx="65">
                  <c:v>38.0</c:v>
                </c:pt>
                <c:pt idx="66">
                  <c:v>50.0</c:v>
                </c:pt>
                <c:pt idx="67">
                  <c:v>40.0</c:v>
                </c:pt>
                <c:pt idx="68">
                  <c:v>40.0</c:v>
                </c:pt>
                <c:pt idx="69">
                  <c:v>55.0</c:v>
                </c:pt>
                <c:pt idx="70">
                  <c:v>50.0</c:v>
                </c:pt>
                <c:pt idx="71">
                  <c:v>55.0</c:v>
                </c:pt>
                <c:pt idx="72">
                  <c:v>57.0</c:v>
                </c:pt>
                <c:pt idx="73">
                  <c:v>57.0</c:v>
                </c:pt>
                <c:pt idx="74">
                  <c:v>57.0</c:v>
                </c:pt>
                <c:pt idx="75">
                  <c:v>68.0</c:v>
                </c:pt>
                <c:pt idx="76">
                  <c:v>69.0</c:v>
                </c:pt>
                <c:pt idx="77">
                  <c:v>54.0</c:v>
                </c:pt>
                <c:pt idx="78">
                  <c:v>40.0</c:v>
                </c:pt>
                <c:pt idx="79">
                  <c:v>15.0</c:v>
                </c:pt>
                <c:pt idx="80">
                  <c:v>22.0</c:v>
                </c:pt>
                <c:pt idx="81">
                  <c:v>14.0</c:v>
                </c:pt>
                <c:pt idx="82">
                  <c:v>45.0</c:v>
                </c:pt>
                <c:pt idx="83">
                  <c:v>45.0</c:v>
                </c:pt>
                <c:pt idx="84">
                  <c:v>12.0</c:v>
                </c:pt>
                <c:pt idx="85">
                  <c:v>28.0</c:v>
                </c:pt>
                <c:pt idx="86">
                  <c:v>23.0</c:v>
                </c:pt>
                <c:pt idx="87">
                  <c:v>26.0</c:v>
                </c:pt>
                <c:pt idx="88">
                  <c:v>36.0</c:v>
                </c:pt>
                <c:pt idx="89">
                  <c:v>33.0</c:v>
                </c:pt>
                <c:pt idx="90">
                  <c:v>32.0</c:v>
                </c:pt>
                <c:pt idx="91">
                  <c:v>22.0</c:v>
                </c:pt>
                <c:pt idx="92">
                  <c:v>25.0</c:v>
                </c:pt>
                <c:pt idx="93">
                  <c:v>35.0</c:v>
                </c:pt>
                <c:pt idx="94">
                  <c:v>35.0</c:v>
                </c:pt>
                <c:pt idx="95">
                  <c:v>35.0</c:v>
                </c:pt>
                <c:pt idx="96">
                  <c:v>35.0</c:v>
                </c:pt>
                <c:pt idx="97">
                  <c:v>53.0</c:v>
                </c:pt>
                <c:pt idx="98">
                  <c:v>46.0</c:v>
                </c:pt>
                <c:pt idx="99">
                  <c:v>68.0</c:v>
                </c:pt>
                <c:pt idx="100">
                  <c:v>52.0</c:v>
                </c:pt>
                <c:pt idx="101">
                  <c:v>53.0</c:v>
                </c:pt>
                <c:pt idx="102">
                  <c:v>31.0</c:v>
                </c:pt>
                <c:pt idx="103">
                  <c:v>37.0</c:v>
                </c:pt>
                <c:pt idx="104">
                  <c:v>47.0</c:v>
                </c:pt>
                <c:pt idx="105">
                  <c:v>30.0</c:v>
                </c:pt>
                <c:pt idx="106">
                  <c:v>39.0</c:v>
                </c:pt>
                <c:pt idx="107">
                  <c:v>37.0</c:v>
                </c:pt>
                <c:pt idx="108">
                  <c:v>48.0</c:v>
                </c:pt>
                <c:pt idx="109">
                  <c:v>48.0</c:v>
                </c:pt>
                <c:pt idx="110">
                  <c:v>48.0</c:v>
                </c:pt>
                <c:pt idx="111">
                  <c:v>48.0</c:v>
                </c:pt>
                <c:pt idx="112">
                  <c:v>50.0</c:v>
                </c:pt>
                <c:pt idx="113">
                  <c:v>26.0</c:v>
                </c:pt>
                <c:pt idx="114">
                  <c:v>35.0</c:v>
                </c:pt>
                <c:pt idx="115">
                  <c:v>32.0</c:v>
                </c:pt>
                <c:pt idx="116">
                  <c:v>29.0</c:v>
                </c:pt>
                <c:pt idx="117">
                  <c:v>20.0</c:v>
                </c:pt>
                <c:pt idx="118">
                  <c:v>30.0</c:v>
                </c:pt>
                <c:pt idx="119">
                  <c:v>24.0</c:v>
                </c:pt>
                <c:pt idx="120">
                  <c:v>24.0</c:v>
                </c:pt>
                <c:pt idx="121">
                  <c:v>25.0</c:v>
                </c:pt>
              </c:numCache>
            </c:numRef>
          </c:val>
          <c:smooth val="0"/>
        </c:ser>
        <c:ser>
          <c:idx val="3"/>
          <c:order val="3"/>
          <c:tx>
            <c:v>Total</c:v>
          </c:tx>
          <c:spPr>
            <a:ln w="25400">
              <a:solidFill>
                <a:srgbClr val="666699"/>
              </a:solidFill>
              <a:prstDash val="solid"/>
            </a:ln>
          </c:spPr>
          <c:marker>
            <c:symbol val="none"/>
          </c:marker>
          <c:cat>
            <c:strRef>
              <c:f>China!$B$552:$B$673</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China!$G$552:$G$673</c:f>
              <c:numCache>
                <c:formatCode>General</c:formatCode>
                <c:ptCount val="122"/>
                <c:pt idx="0">
                  <c:v>81.0</c:v>
                </c:pt>
                <c:pt idx="1">
                  <c:v>115.0</c:v>
                </c:pt>
                <c:pt idx="2">
                  <c:v>106.0</c:v>
                </c:pt>
                <c:pt idx="3">
                  <c:v>82.0</c:v>
                </c:pt>
                <c:pt idx="4">
                  <c:v>66.0</c:v>
                </c:pt>
                <c:pt idx="5">
                  <c:v>66.0</c:v>
                </c:pt>
                <c:pt idx="6">
                  <c:v>56.0</c:v>
                </c:pt>
                <c:pt idx="7">
                  <c:v>52.0</c:v>
                </c:pt>
                <c:pt idx="8">
                  <c:v>65.0</c:v>
                </c:pt>
                <c:pt idx="9">
                  <c:v>68.0</c:v>
                </c:pt>
                <c:pt idx="10">
                  <c:v>42.0</c:v>
                </c:pt>
                <c:pt idx="11">
                  <c:v>38.0</c:v>
                </c:pt>
                <c:pt idx="12">
                  <c:v>25.0</c:v>
                </c:pt>
                <c:pt idx="13">
                  <c:v>64.0</c:v>
                </c:pt>
                <c:pt idx="14">
                  <c:v>45.0</c:v>
                </c:pt>
                <c:pt idx="15">
                  <c:v>49.0</c:v>
                </c:pt>
                <c:pt idx="16">
                  <c:v>54.0</c:v>
                </c:pt>
                <c:pt idx="17">
                  <c:v>48.0</c:v>
                </c:pt>
                <c:pt idx="18">
                  <c:v>60.0</c:v>
                </c:pt>
                <c:pt idx="19">
                  <c:v>55.0</c:v>
                </c:pt>
                <c:pt idx="20">
                  <c:v>66.0</c:v>
                </c:pt>
                <c:pt idx="21">
                  <c:v>58.0</c:v>
                </c:pt>
                <c:pt idx="22">
                  <c:v>53.0</c:v>
                </c:pt>
                <c:pt idx="23">
                  <c:v>47.0</c:v>
                </c:pt>
                <c:pt idx="24">
                  <c:v>45.0</c:v>
                </c:pt>
                <c:pt idx="25">
                  <c:v>59.0</c:v>
                </c:pt>
                <c:pt idx="26">
                  <c:v>31.0</c:v>
                </c:pt>
                <c:pt idx="27">
                  <c:v>46.0</c:v>
                </c:pt>
                <c:pt idx="28">
                  <c:v>44.0</c:v>
                </c:pt>
                <c:pt idx="29">
                  <c:v>56.0</c:v>
                </c:pt>
                <c:pt idx="30">
                  <c:v>73.0</c:v>
                </c:pt>
                <c:pt idx="31">
                  <c:v>51.0</c:v>
                </c:pt>
                <c:pt idx="32">
                  <c:v>56.0</c:v>
                </c:pt>
                <c:pt idx="33">
                  <c:v>37.0</c:v>
                </c:pt>
                <c:pt idx="34">
                  <c:v>37.0</c:v>
                </c:pt>
                <c:pt idx="35">
                  <c:v>44.0</c:v>
                </c:pt>
                <c:pt idx="36">
                  <c:v>62.0</c:v>
                </c:pt>
                <c:pt idx="37">
                  <c:v>74.0</c:v>
                </c:pt>
                <c:pt idx="38">
                  <c:v>67.0</c:v>
                </c:pt>
                <c:pt idx="39">
                  <c:v>38.0</c:v>
                </c:pt>
                <c:pt idx="40">
                  <c:v>31.0</c:v>
                </c:pt>
                <c:pt idx="41">
                  <c:v>46.0</c:v>
                </c:pt>
                <c:pt idx="42">
                  <c:v>53.0</c:v>
                </c:pt>
                <c:pt idx="43">
                  <c:v>64.0</c:v>
                </c:pt>
                <c:pt idx="44">
                  <c:v>71.0</c:v>
                </c:pt>
                <c:pt idx="45">
                  <c:v>67.0</c:v>
                </c:pt>
                <c:pt idx="46">
                  <c:v>67.0</c:v>
                </c:pt>
                <c:pt idx="47">
                  <c:v>63.0</c:v>
                </c:pt>
                <c:pt idx="48">
                  <c:v>62.0</c:v>
                </c:pt>
                <c:pt idx="49">
                  <c:v>66.0</c:v>
                </c:pt>
                <c:pt idx="50">
                  <c:v>53.0</c:v>
                </c:pt>
                <c:pt idx="51">
                  <c:v>62.0</c:v>
                </c:pt>
                <c:pt idx="52">
                  <c:v>60.0</c:v>
                </c:pt>
                <c:pt idx="53">
                  <c:v>69.0</c:v>
                </c:pt>
                <c:pt idx="54">
                  <c:v>52.0</c:v>
                </c:pt>
                <c:pt idx="55">
                  <c:v>59.0</c:v>
                </c:pt>
                <c:pt idx="56">
                  <c:v>50.0</c:v>
                </c:pt>
                <c:pt idx="57">
                  <c:v>55.0</c:v>
                </c:pt>
                <c:pt idx="58">
                  <c:v>44.0</c:v>
                </c:pt>
                <c:pt idx="59">
                  <c:v>58.0</c:v>
                </c:pt>
                <c:pt idx="60">
                  <c:v>58.0</c:v>
                </c:pt>
                <c:pt idx="61">
                  <c:v>42.0</c:v>
                </c:pt>
                <c:pt idx="62">
                  <c:v>54.0</c:v>
                </c:pt>
                <c:pt idx="63">
                  <c:v>57.0</c:v>
                </c:pt>
                <c:pt idx="64">
                  <c:v>57.0</c:v>
                </c:pt>
                <c:pt idx="65">
                  <c:v>61.0</c:v>
                </c:pt>
                <c:pt idx="66">
                  <c:v>78.0</c:v>
                </c:pt>
                <c:pt idx="67">
                  <c:v>71.0</c:v>
                </c:pt>
                <c:pt idx="68">
                  <c:v>55.0</c:v>
                </c:pt>
                <c:pt idx="69">
                  <c:v>63.0</c:v>
                </c:pt>
                <c:pt idx="70">
                  <c:v>69.0</c:v>
                </c:pt>
                <c:pt idx="71">
                  <c:v>69.0</c:v>
                </c:pt>
                <c:pt idx="72">
                  <c:v>69.0</c:v>
                </c:pt>
                <c:pt idx="73">
                  <c:v>69.0</c:v>
                </c:pt>
                <c:pt idx="74">
                  <c:v>69.0</c:v>
                </c:pt>
                <c:pt idx="75">
                  <c:v>86.0</c:v>
                </c:pt>
                <c:pt idx="76">
                  <c:v>93.0</c:v>
                </c:pt>
                <c:pt idx="77">
                  <c:v>75.0</c:v>
                </c:pt>
                <c:pt idx="78">
                  <c:v>54.0</c:v>
                </c:pt>
                <c:pt idx="79">
                  <c:v>25.0</c:v>
                </c:pt>
                <c:pt idx="80">
                  <c:v>31.0</c:v>
                </c:pt>
                <c:pt idx="81">
                  <c:v>29.0</c:v>
                </c:pt>
                <c:pt idx="82">
                  <c:v>65.0</c:v>
                </c:pt>
                <c:pt idx="83">
                  <c:v>65.0</c:v>
                </c:pt>
                <c:pt idx="84">
                  <c:v>17.0</c:v>
                </c:pt>
                <c:pt idx="85">
                  <c:v>51.0</c:v>
                </c:pt>
                <c:pt idx="86">
                  <c:v>37.0</c:v>
                </c:pt>
                <c:pt idx="87">
                  <c:v>48.0</c:v>
                </c:pt>
                <c:pt idx="88">
                  <c:v>60.0</c:v>
                </c:pt>
                <c:pt idx="89">
                  <c:v>61.0</c:v>
                </c:pt>
                <c:pt idx="90">
                  <c:v>52.0</c:v>
                </c:pt>
                <c:pt idx="91">
                  <c:v>28.0</c:v>
                </c:pt>
                <c:pt idx="92">
                  <c:v>40.0</c:v>
                </c:pt>
                <c:pt idx="93">
                  <c:v>65.0</c:v>
                </c:pt>
                <c:pt idx="94">
                  <c:v>65.0</c:v>
                </c:pt>
                <c:pt idx="95">
                  <c:v>65.0</c:v>
                </c:pt>
                <c:pt idx="96">
                  <c:v>65.0</c:v>
                </c:pt>
                <c:pt idx="97">
                  <c:v>80.0</c:v>
                </c:pt>
                <c:pt idx="98">
                  <c:v>69.0</c:v>
                </c:pt>
                <c:pt idx="99">
                  <c:v>87.0</c:v>
                </c:pt>
                <c:pt idx="100">
                  <c:v>83.0</c:v>
                </c:pt>
                <c:pt idx="101">
                  <c:v>95.0</c:v>
                </c:pt>
                <c:pt idx="102">
                  <c:v>64.0</c:v>
                </c:pt>
                <c:pt idx="103">
                  <c:v>70.0</c:v>
                </c:pt>
                <c:pt idx="104">
                  <c:v>73.0</c:v>
                </c:pt>
                <c:pt idx="105">
                  <c:v>55.0</c:v>
                </c:pt>
                <c:pt idx="106">
                  <c:v>56.0</c:v>
                </c:pt>
                <c:pt idx="107">
                  <c:v>62.0</c:v>
                </c:pt>
                <c:pt idx="108">
                  <c:v>79.0</c:v>
                </c:pt>
                <c:pt idx="109">
                  <c:v>79.0</c:v>
                </c:pt>
                <c:pt idx="110">
                  <c:v>79.0</c:v>
                </c:pt>
                <c:pt idx="111">
                  <c:v>79.0</c:v>
                </c:pt>
                <c:pt idx="112">
                  <c:v>77.0</c:v>
                </c:pt>
                <c:pt idx="113">
                  <c:v>42.0</c:v>
                </c:pt>
                <c:pt idx="114">
                  <c:v>48.0</c:v>
                </c:pt>
                <c:pt idx="115">
                  <c:v>44.0</c:v>
                </c:pt>
                <c:pt idx="116">
                  <c:v>38.0</c:v>
                </c:pt>
                <c:pt idx="117">
                  <c:v>28.0</c:v>
                </c:pt>
                <c:pt idx="118">
                  <c:v>51.0</c:v>
                </c:pt>
                <c:pt idx="119">
                  <c:v>41.0</c:v>
                </c:pt>
                <c:pt idx="120">
                  <c:v>41.0</c:v>
                </c:pt>
                <c:pt idx="121">
                  <c:v>41.0</c:v>
                </c:pt>
              </c:numCache>
            </c:numRef>
          </c:val>
          <c:smooth val="0"/>
        </c:ser>
        <c:dLbls>
          <c:showLegendKey val="0"/>
          <c:showVal val="0"/>
          <c:showCatName val="0"/>
          <c:showSerName val="0"/>
          <c:showPercent val="0"/>
          <c:showBubbleSize val="0"/>
        </c:dLbls>
        <c:smooth val="0"/>
        <c:axId val="1812182672"/>
        <c:axId val="-2005550432"/>
      </c:lineChart>
      <c:catAx>
        <c:axId val="181218267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05550432"/>
        <c:crosses val="autoZero"/>
        <c:auto val="1"/>
        <c:lblAlgn val="ctr"/>
        <c:lblOffset val="100"/>
        <c:tickLblSkip val="4"/>
        <c:noMultiLvlLbl val="0"/>
      </c:catAx>
      <c:valAx>
        <c:axId val="-200555043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812182672"/>
        <c:crosses val="autoZero"/>
        <c:crossBetween val="between"/>
      </c:valAx>
      <c:spPr>
        <a:solidFill>
          <a:srgbClr val="FFFFFF"/>
        </a:solidFill>
        <a:ln w="25400">
          <a:noFill/>
        </a:ln>
      </c:spPr>
    </c:plotArea>
    <c:legend>
      <c:legendPos val="r"/>
      <c:layout>
        <c:manualLayout>
          <c:xMode val="edge"/>
          <c:yMode val="edge"/>
          <c:x val="0.831594612717206"/>
          <c:y val="0.186206896551744"/>
          <c:w val="0.162444125141309"/>
          <c:h val="0.317241379310367"/>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overlay val="0"/>
      <c:spPr>
        <a:noFill/>
        <a:ln w="25400">
          <a:noFill/>
        </a:ln>
      </c:spPr>
    </c:title>
    <c:autoTitleDeleted val="0"/>
    <c:plotArea>
      <c:layout>
        <c:manualLayout>
          <c:layoutTarget val="inner"/>
          <c:xMode val="edge"/>
          <c:yMode val="edge"/>
          <c:x val="0.102985149680176"/>
          <c:y val="0.156250529820861"/>
          <c:w val="0.7407966466879"/>
          <c:h val="0.5833353113312"/>
        </c:manualLayout>
      </c:layout>
      <c:lineChart>
        <c:grouping val="standard"/>
        <c:varyColors val="0"/>
        <c:ser>
          <c:idx val="0"/>
          <c:order val="0"/>
          <c:tx>
            <c:v>Supramax</c:v>
          </c:tx>
          <c:spPr>
            <a:ln w="25400">
              <a:solidFill>
                <a:srgbClr val="666699"/>
              </a:solidFill>
              <a:prstDash val="solid"/>
            </a:ln>
          </c:spPr>
          <c:marker>
            <c:symbol val="none"/>
          </c:marker>
          <c:cat>
            <c:strRef>
              <c:f>Indonesia!$B$380:$B$501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Indonesia!$D$380:$D$501</c:f>
              <c:numCache>
                <c:formatCode>General</c:formatCode>
                <c:ptCount val="122"/>
                <c:pt idx="0">
                  <c:v>14.0</c:v>
                </c:pt>
                <c:pt idx="1">
                  <c:v>6.0</c:v>
                </c:pt>
                <c:pt idx="2">
                  <c:v>11.0</c:v>
                </c:pt>
                <c:pt idx="3">
                  <c:v>11.0</c:v>
                </c:pt>
                <c:pt idx="4">
                  <c:v>12.0</c:v>
                </c:pt>
                <c:pt idx="5">
                  <c:v>17.0</c:v>
                </c:pt>
                <c:pt idx="6">
                  <c:v>10.0</c:v>
                </c:pt>
                <c:pt idx="7">
                  <c:v>12.0</c:v>
                </c:pt>
                <c:pt idx="8">
                  <c:v>15.0</c:v>
                </c:pt>
                <c:pt idx="9">
                  <c:v>17.0</c:v>
                </c:pt>
                <c:pt idx="10">
                  <c:v>13.0</c:v>
                </c:pt>
                <c:pt idx="11">
                  <c:v>13.0</c:v>
                </c:pt>
                <c:pt idx="12">
                  <c:v>11.0</c:v>
                </c:pt>
                <c:pt idx="13">
                  <c:v>14.0</c:v>
                </c:pt>
                <c:pt idx="14">
                  <c:v>10.0</c:v>
                </c:pt>
                <c:pt idx="15">
                  <c:v>17.0</c:v>
                </c:pt>
                <c:pt idx="16">
                  <c:v>23.0</c:v>
                </c:pt>
                <c:pt idx="17">
                  <c:v>18.0</c:v>
                </c:pt>
                <c:pt idx="18">
                  <c:v>11.0</c:v>
                </c:pt>
                <c:pt idx="19">
                  <c:v>18.0</c:v>
                </c:pt>
                <c:pt idx="20">
                  <c:v>23.0</c:v>
                </c:pt>
                <c:pt idx="21">
                  <c:v>8.0</c:v>
                </c:pt>
                <c:pt idx="22">
                  <c:v>6.0</c:v>
                </c:pt>
                <c:pt idx="23">
                  <c:v>11.0</c:v>
                </c:pt>
                <c:pt idx="24">
                  <c:v>9.0</c:v>
                </c:pt>
                <c:pt idx="25">
                  <c:v>16.0</c:v>
                </c:pt>
                <c:pt idx="26">
                  <c:v>11.0</c:v>
                </c:pt>
                <c:pt idx="27">
                  <c:v>16.0</c:v>
                </c:pt>
                <c:pt idx="28">
                  <c:v>22.0</c:v>
                </c:pt>
                <c:pt idx="29">
                  <c:v>32.0</c:v>
                </c:pt>
                <c:pt idx="30">
                  <c:v>9.0</c:v>
                </c:pt>
                <c:pt idx="31">
                  <c:v>9.0</c:v>
                </c:pt>
                <c:pt idx="32">
                  <c:v>9.0</c:v>
                </c:pt>
                <c:pt idx="33">
                  <c:v>11.0</c:v>
                </c:pt>
                <c:pt idx="34">
                  <c:v>20.0</c:v>
                </c:pt>
                <c:pt idx="35">
                  <c:v>13.0</c:v>
                </c:pt>
                <c:pt idx="36">
                  <c:v>25.0</c:v>
                </c:pt>
                <c:pt idx="37">
                  <c:v>23.0</c:v>
                </c:pt>
                <c:pt idx="38">
                  <c:v>12.0</c:v>
                </c:pt>
                <c:pt idx="39">
                  <c:v>4.0</c:v>
                </c:pt>
                <c:pt idx="40">
                  <c:v>11.0</c:v>
                </c:pt>
                <c:pt idx="41">
                  <c:v>8.0</c:v>
                </c:pt>
                <c:pt idx="42">
                  <c:v>9.0</c:v>
                </c:pt>
                <c:pt idx="43">
                  <c:v>13.0</c:v>
                </c:pt>
                <c:pt idx="44">
                  <c:v>11.0</c:v>
                </c:pt>
                <c:pt idx="45">
                  <c:v>7.0</c:v>
                </c:pt>
                <c:pt idx="46">
                  <c:v>5.0</c:v>
                </c:pt>
                <c:pt idx="47">
                  <c:v>5.0</c:v>
                </c:pt>
                <c:pt idx="48">
                  <c:v>5.0</c:v>
                </c:pt>
                <c:pt idx="49">
                  <c:v>5.0</c:v>
                </c:pt>
                <c:pt idx="50">
                  <c:v>5.0</c:v>
                </c:pt>
                <c:pt idx="51">
                  <c:v>5.0</c:v>
                </c:pt>
                <c:pt idx="52">
                  <c:v>5.0</c:v>
                </c:pt>
                <c:pt idx="53">
                  <c:v>5.0</c:v>
                </c:pt>
                <c:pt idx="54">
                  <c:v>5.0</c:v>
                </c:pt>
                <c:pt idx="55">
                  <c:v>4.0</c:v>
                </c:pt>
                <c:pt idx="56">
                  <c:v>5.0</c:v>
                </c:pt>
                <c:pt idx="57">
                  <c:v>5.0</c:v>
                </c:pt>
                <c:pt idx="58">
                  <c:v>5.0</c:v>
                </c:pt>
                <c:pt idx="59">
                  <c:v>19.0</c:v>
                </c:pt>
                <c:pt idx="60">
                  <c:v>10.0</c:v>
                </c:pt>
                <c:pt idx="61">
                  <c:v>11.0</c:v>
                </c:pt>
                <c:pt idx="62">
                  <c:v>14.0</c:v>
                </c:pt>
                <c:pt idx="63">
                  <c:v>20.0</c:v>
                </c:pt>
                <c:pt idx="64">
                  <c:v>16.0</c:v>
                </c:pt>
                <c:pt idx="65">
                  <c:v>9.0</c:v>
                </c:pt>
                <c:pt idx="66">
                  <c:v>22.0</c:v>
                </c:pt>
                <c:pt idx="67">
                  <c:v>14.0</c:v>
                </c:pt>
                <c:pt idx="68">
                  <c:v>8.0</c:v>
                </c:pt>
                <c:pt idx="69">
                  <c:v>8.0</c:v>
                </c:pt>
                <c:pt idx="70">
                  <c:v>10.0</c:v>
                </c:pt>
                <c:pt idx="71">
                  <c:v>18.0</c:v>
                </c:pt>
                <c:pt idx="72">
                  <c:v>9.0</c:v>
                </c:pt>
                <c:pt idx="73">
                  <c:v>9.0</c:v>
                </c:pt>
                <c:pt idx="74">
                  <c:v>9.0</c:v>
                </c:pt>
                <c:pt idx="75">
                  <c:v>6.0</c:v>
                </c:pt>
                <c:pt idx="76">
                  <c:v>8.0</c:v>
                </c:pt>
                <c:pt idx="77">
                  <c:v>14.0</c:v>
                </c:pt>
                <c:pt idx="78">
                  <c:v>14.0</c:v>
                </c:pt>
                <c:pt idx="79">
                  <c:v>8.0</c:v>
                </c:pt>
                <c:pt idx="80">
                  <c:v>7.0</c:v>
                </c:pt>
                <c:pt idx="81">
                  <c:v>11.0</c:v>
                </c:pt>
                <c:pt idx="82">
                  <c:v>7.0</c:v>
                </c:pt>
                <c:pt idx="83">
                  <c:v>7.0</c:v>
                </c:pt>
                <c:pt idx="84">
                  <c:v>10.0</c:v>
                </c:pt>
                <c:pt idx="85">
                  <c:v>10.0</c:v>
                </c:pt>
                <c:pt idx="86">
                  <c:v>4.0</c:v>
                </c:pt>
                <c:pt idx="87">
                  <c:v>5.0</c:v>
                </c:pt>
                <c:pt idx="88">
                  <c:v>6.0</c:v>
                </c:pt>
                <c:pt idx="89">
                  <c:v>6.0</c:v>
                </c:pt>
                <c:pt idx="90">
                  <c:v>13.0</c:v>
                </c:pt>
                <c:pt idx="91">
                  <c:v>7.0</c:v>
                </c:pt>
                <c:pt idx="92">
                  <c:v>5.0</c:v>
                </c:pt>
                <c:pt idx="93">
                  <c:v>14.0</c:v>
                </c:pt>
                <c:pt idx="94">
                  <c:v>14.0</c:v>
                </c:pt>
                <c:pt idx="95">
                  <c:v>15.0</c:v>
                </c:pt>
                <c:pt idx="96">
                  <c:v>9.0</c:v>
                </c:pt>
                <c:pt idx="97">
                  <c:v>9.0</c:v>
                </c:pt>
                <c:pt idx="98">
                  <c:v>16.0</c:v>
                </c:pt>
                <c:pt idx="99">
                  <c:v>12.0</c:v>
                </c:pt>
                <c:pt idx="100">
                  <c:v>15.0</c:v>
                </c:pt>
                <c:pt idx="101">
                  <c:v>13.0</c:v>
                </c:pt>
                <c:pt idx="102">
                  <c:v>17.0</c:v>
                </c:pt>
                <c:pt idx="103">
                  <c:v>19.0</c:v>
                </c:pt>
                <c:pt idx="104">
                  <c:v>28.0</c:v>
                </c:pt>
                <c:pt idx="105">
                  <c:v>22.0</c:v>
                </c:pt>
                <c:pt idx="106">
                  <c:v>11.0</c:v>
                </c:pt>
                <c:pt idx="107">
                  <c:v>17.0</c:v>
                </c:pt>
                <c:pt idx="108">
                  <c:v>32.0</c:v>
                </c:pt>
                <c:pt idx="109">
                  <c:v>12.0</c:v>
                </c:pt>
                <c:pt idx="110">
                  <c:v>18.0</c:v>
                </c:pt>
                <c:pt idx="111">
                  <c:v>3.0</c:v>
                </c:pt>
                <c:pt idx="112">
                  <c:v>11.0</c:v>
                </c:pt>
                <c:pt idx="113">
                  <c:v>6.0</c:v>
                </c:pt>
                <c:pt idx="114">
                  <c:v>5.0</c:v>
                </c:pt>
                <c:pt idx="115">
                  <c:v>7.0</c:v>
                </c:pt>
                <c:pt idx="116">
                  <c:v>6.0</c:v>
                </c:pt>
                <c:pt idx="117">
                  <c:v>9.0</c:v>
                </c:pt>
                <c:pt idx="118">
                  <c:v>3.0</c:v>
                </c:pt>
                <c:pt idx="119">
                  <c:v>8.0</c:v>
                </c:pt>
                <c:pt idx="120">
                  <c:v>8.0</c:v>
                </c:pt>
                <c:pt idx="121">
                  <c:v>7.0</c:v>
                </c:pt>
              </c:numCache>
            </c:numRef>
          </c:val>
          <c:smooth val="0"/>
        </c:ser>
        <c:ser>
          <c:idx val="1"/>
          <c:order val="1"/>
          <c:tx>
            <c:v>Panamax</c:v>
          </c:tx>
          <c:spPr>
            <a:ln w="25400">
              <a:solidFill>
                <a:srgbClr val="993366"/>
              </a:solidFill>
              <a:prstDash val="solid"/>
            </a:ln>
          </c:spPr>
          <c:marker>
            <c:symbol val="none"/>
          </c:marker>
          <c:cat>
            <c:strRef>
              <c:f>Indonesia!$B$380:$B$501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Indonesia!$E$380:$E$501</c:f>
              <c:numCache>
                <c:formatCode>General</c:formatCode>
                <c:ptCount val="122"/>
                <c:pt idx="0">
                  <c:v>28.0</c:v>
                </c:pt>
                <c:pt idx="1">
                  <c:v>21.0</c:v>
                </c:pt>
                <c:pt idx="2">
                  <c:v>29.0</c:v>
                </c:pt>
                <c:pt idx="3">
                  <c:v>39.0</c:v>
                </c:pt>
                <c:pt idx="4">
                  <c:v>37.0</c:v>
                </c:pt>
                <c:pt idx="5">
                  <c:v>27.0</c:v>
                </c:pt>
                <c:pt idx="6">
                  <c:v>28.0</c:v>
                </c:pt>
                <c:pt idx="7">
                  <c:v>36.0</c:v>
                </c:pt>
                <c:pt idx="8">
                  <c:v>33.0</c:v>
                </c:pt>
                <c:pt idx="9">
                  <c:v>18.0</c:v>
                </c:pt>
                <c:pt idx="10">
                  <c:v>44.0</c:v>
                </c:pt>
                <c:pt idx="11">
                  <c:v>25.0</c:v>
                </c:pt>
                <c:pt idx="12">
                  <c:v>37.0</c:v>
                </c:pt>
                <c:pt idx="13">
                  <c:v>36.0</c:v>
                </c:pt>
                <c:pt idx="14">
                  <c:v>28.0</c:v>
                </c:pt>
                <c:pt idx="15">
                  <c:v>34.0</c:v>
                </c:pt>
                <c:pt idx="16">
                  <c:v>45.0</c:v>
                </c:pt>
                <c:pt idx="17">
                  <c:v>33.0</c:v>
                </c:pt>
                <c:pt idx="18">
                  <c:v>31.0</c:v>
                </c:pt>
                <c:pt idx="19">
                  <c:v>42.0</c:v>
                </c:pt>
                <c:pt idx="20">
                  <c:v>32.0</c:v>
                </c:pt>
                <c:pt idx="21">
                  <c:v>29.0</c:v>
                </c:pt>
                <c:pt idx="22">
                  <c:v>25.0</c:v>
                </c:pt>
                <c:pt idx="23">
                  <c:v>46.0</c:v>
                </c:pt>
                <c:pt idx="24">
                  <c:v>35.0</c:v>
                </c:pt>
                <c:pt idx="25">
                  <c:v>56.0</c:v>
                </c:pt>
                <c:pt idx="26">
                  <c:v>62.0</c:v>
                </c:pt>
                <c:pt idx="27">
                  <c:v>50.0</c:v>
                </c:pt>
                <c:pt idx="28">
                  <c:v>36.0</c:v>
                </c:pt>
                <c:pt idx="29">
                  <c:v>46.0</c:v>
                </c:pt>
                <c:pt idx="30">
                  <c:v>40.0</c:v>
                </c:pt>
                <c:pt idx="31">
                  <c:v>36.0</c:v>
                </c:pt>
                <c:pt idx="32">
                  <c:v>36.0</c:v>
                </c:pt>
                <c:pt idx="33">
                  <c:v>39.0</c:v>
                </c:pt>
                <c:pt idx="34">
                  <c:v>51.0</c:v>
                </c:pt>
                <c:pt idx="35">
                  <c:v>55.0</c:v>
                </c:pt>
                <c:pt idx="36">
                  <c:v>54.0</c:v>
                </c:pt>
                <c:pt idx="37">
                  <c:v>50.0</c:v>
                </c:pt>
                <c:pt idx="38">
                  <c:v>56.0</c:v>
                </c:pt>
                <c:pt idx="39">
                  <c:v>52.0</c:v>
                </c:pt>
                <c:pt idx="40">
                  <c:v>45.0</c:v>
                </c:pt>
                <c:pt idx="41">
                  <c:v>44.0</c:v>
                </c:pt>
                <c:pt idx="42">
                  <c:v>50.0</c:v>
                </c:pt>
                <c:pt idx="43">
                  <c:v>47.0</c:v>
                </c:pt>
                <c:pt idx="44">
                  <c:v>41.0</c:v>
                </c:pt>
                <c:pt idx="45">
                  <c:v>41.0</c:v>
                </c:pt>
                <c:pt idx="46">
                  <c:v>37.0</c:v>
                </c:pt>
                <c:pt idx="47">
                  <c:v>26.0</c:v>
                </c:pt>
                <c:pt idx="48">
                  <c:v>25.0</c:v>
                </c:pt>
                <c:pt idx="49">
                  <c:v>19.0</c:v>
                </c:pt>
                <c:pt idx="50">
                  <c:v>28.0</c:v>
                </c:pt>
                <c:pt idx="51">
                  <c:v>34.0</c:v>
                </c:pt>
                <c:pt idx="52">
                  <c:v>32.0</c:v>
                </c:pt>
                <c:pt idx="53">
                  <c:v>28.0</c:v>
                </c:pt>
                <c:pt idx="54">
                  <c:v>34.0</c:v>
                </c:pt>
                <c:pt idx="55">
                  <c:v>33.0</c:v>
                </c:pt>
                <c:pt idx="56">
                  <c:v>26.0</c:v>
                </c:pt>
                <c:pt idx="57">
                  <c:v>27.0</c:v>
                </c:pt>
                <c:pt idx="58">
                  <c:v>25.0</c:v>
                </c:pt>
                <c:pt idx="59">
                  <c:v>38.0</c:v>
                </c:pt>
                <c:pt idx="60">
                  <c:v>63.0</c:v>
                </c:pt>
                <c:pt idx="61">
                  <c:v>46.0</c:v>
                </c:pt>
                <c:pt idx="62">
                  <c:v>34.0</c:v>
                </c:pt>
                <c:pt idx="63">
                  <c:v>31.0</c:v>
                </c:pt>
                <c:pt idx="64">
                  <c:v>36.0</c:v>
                </c:pt>
                <c:pt idx="65">
                  <c:v>25.0</c:v>
                </c:pt>
                <c:pt idx="66">
                  <c:v>42.0</c:v>
                </c:pt>
                <c:pt idx="67">
                  <c:v>41.0</c:v>
                </c:pt>
                <c:pt idx="68">
                  <c:v>41.0</c:v>
                </c:pt>
                <c:pt idx="69">
                  <c:v>29.0</c:v>
                </c:pt>
                <c:pt idx="70">
                  <c:v>30.0</c:v>
                </c:pt>
                <c:pt idx="71">
                  <c:v>24.0</c:v>
                </c:pt>
                <c:pt idx="72">
                  <c:v>32.0</c:v>
                </c:pt>
                <c:pt idx="73">
                  <c:v>32.0</c:v>
                </c:pt>
                <c:pt idx="74">
                  <c:v>32.0</c:v>
                </c:pt>
                <c:pt idx="75">
                  <c:v>26.0</c:v>
                </c:pt>
                <c:pt idx="76">
                  <c:v>17.0</c:v>
                </c:pt>
                <c:pt idx="77">
                  <c:v>15.0</c:v>
                </c:pt>
                <c:pt idx="78">
                  <c:v>23.0</c:v>
                </c:pt>
                <c:pt idx="79">
                  <c:v>12.0</c:v>
                </c:pt>
                <c:pt idx="80">
                  <c:v>10.0</c:v>
                </c:pt>
                <c:pt idx="81">
                  <c:v>21.0</c:v>
                </c:pt>
                <c:pt idx="82">
                  <c:v>10.0</c:v>
                </c:pt>
                <c:pt idx="83">
                  <c:v>10.0</c:v>
                </c:pt>
                <c:pt idx="84">
                  <c:v>9.0</c:v>
                </c:pt>
                <c:pt idx="85">
                  <c:v>29.0</c:v>
                </c:pt>
                <c:pt idx="86">
                  <c:v>9.0</c:v>
                </c:pt>
                <c:pt idx="87">
                  <c:v>11.0</c:v>
                </c:pt>
                <c:pt idx="88">
                  <c:v>4.0</c:v>
                </c:pt>
                <c:pt idx="89">
                  <c:v>6.0</c:v>
                </c:pt>
                <c:pt idx="90">
                  <c:v>11.0</c:v>
                </c:pt>
                <c:pt idx="91">
                  <c:v>19.0</c:v>
                </c:pt>
                <c:pt idx="92">
                  <c:v>8.0</c:v>
                </c:pt>
                <c:pt idx="93">
                  <c:v>11.0</c:v>
                </c:pt>
                <c:pt idx="94">
                  <c:v>13.0</c:v>
                </c:pt>
                <c:pt idx="95">
                  <c:v>7.0</c:v>
                </c:pt>
                <c:pt idx="96">
                  <c:v>10.0</c:v>
                </c:pt>
                <c:pt idx="97">
                  <c:v>10.0</c:v>
                </c:pt>
                <c:pt idx="98">
                  <c:v>6.0</c:v>
                </c:pt>
                <c:pt idx="99">
                  <c:v>16.0</c:v>
                </c:pt>
                <c:pt idx="100">
                  <c:v>6.0</c:v>
                </c:pt>
                <c:pt idx="101">
                  <c:v>8.0</c:v>
                </c:pt>
                <c:pt idx="102">
                  <c:v>2.0</c:v>
                </c:pt>
                <c:pt idx="103">
                  <c:v>18.0</c:v>
                </c:pt>
                <c:pt idx="104">
                  <c:v>16.0</c:v>
                </c:pt>
                <c:pt idx="105">
                  <c:v>12.0</c:v>
                </c:pt>
                <c:pt idx="106">
                  <c:v>8.0</c:v>
                </c:pt>
                <c:pt idx="107">
                  <c:v>13.0</c:v>
                </c:pt>
                <c:pt idx="108">
                  <c:v>19.0</c:v>
                </c:pt>
                <c:pt idx="109">
                  <c:v>6.0</c:v>
                </c:pt>
                <c:pt idx="110">
                  <c:v>10.0</c:v>
                </c:pt>
                <c:pt idx="111">
                  <c:v>12.0</c:v>
                </c:pt>
                <c:pt idx="112">
                  <c:v>13.0</c:v>
                </c:pt>
                <c:pt idx="113">
                  <c:v>7.0</c:v>
                </c:pt>
                <c:pt idx="114">
                  <c:v>5.0</c:v>
                </c:pt>
                <c:pt idx="115">
                  <c:v>8.0</c:v>
                </c:pt>
                <c:pt idx="116">
                  <c:v>11.0</c:v>
                </c:pt>
                <c:pt idx="117">
                  <c:v>12.0</c:v>
                </c:pt>
                <c:pt idx="118">
                  <c:v>5.0</c:v>
                </c:pt>
                <c:pt idx="119">
                  <c:v>10.0</c:v>
                </c:pt>
                <c:pt idx="120">
                  <c:v>9.0</c:v>
                </c:pt>
                <c:pt idx="121">
                  <c:v>8.0</c:v>
                </c:pt>
              </c:numCache>
            </c:numRef>
          </c:val>
          <c:smooth val="0"/>
        </c:ser>
        <c:ser>
          <c:idx val="2"/>
          <c:order val="2"/>
          <c:tx>
            <c:v>Capesize</c:v>
          </c:tx>
          <c:spPr>
            <a:ln w="25400">
              <a:solidFill>
                <a:srgbClr val="90713A"/>
              </a:solidFill>
              <a:prstDash val="solid"/>
            </a:ln>
          </c:spPr>
          <c:marker>
            <c:symbol val="none"/>
          </c:marker>
          <c:cat>
            <c:strRef>
              <c:f>Indonesia!$B$380:$B$501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Indonesia!$F$380:$F$501</c:f>
              <c:numCache>
                <c:formatCode>General</c:formatCode>
                <c:ptCount val="122"/>
                <c:pt idx="0">
                  <c:v>1.0</c:v>
                </c:pt>
                <c:pt idx="1">
                  <c:v>3.0</c:v>
                </c:pt>
                <c:pt idx="2">
                  <c:v>3.0</c:v>
                </c:pt>
                <c:pt idx="3">
                  <c:v>5.0</c:v>
                </c:pt>
                <c:pt idx="4">
                  <c:v>6.0</c:v>
                </c:pt>
                <c:pt idx="5">
                  <c:v>0.0</c:v>
                </c:pt>
                <c:pt idx="6">
                  <c:v>1.0</c:v>
                </c:pt>
                <c:pt idx="7">
                  <c:v>2.0</c:v>
                </c:pt>
                <c:pt idx="8">
                  <c:v>3.0</c:v>
                </c:pt>
                <c:pt idx="9">
                  <c:v>7.0</c:v>
                </c:pt>
                <c:pt idx="10">
                  <c:v>6.0</c:v>
                </c:pt>
                <c:pt idx="11">
                  <c:v>7.0</c:v>
                </c:pt>
                <c:pt idx="12">
                  <c:v>2.0</c:v>
                </c:pt>
                <c:pt idx="13">
                  <c:v>8.0</c:v>
                </c:pt>
                <c:pt idx="14">
                  <c:v>1.0</c:v>
                </c:pt>
                <c:pt idx="15">
                  <c:v>6.0</c:v>
                </c:pt>
                <c:pt idx="16">
                  <c:v>2.0</c:v>
                </c:pt>
                <c:pt idx="17">
                  <c:v>2.0</c:v>
                </c:pt>
                <c:pt idx="18">
                  <c:v>5.0</c:v>
                </c:pt>
                <c:pt idx="19">
                  <c:v>7.0</c:v>
                </c:pt>
                <c:pt idx="20">
                  <c:v>6.0</c:v>
                </c:pt>
                <c:pt idx="21">
                  <c:v>7.0</c:v>
                </c:pt>
                <c:pt idx="22">
                  <c:v>6.0</c:v>
                </c:pt>
                <c:pt idx="23">
                  <c:v>6.0</c:v>
                </c:pt>
                <c:pt idx="24">
                  <c:v>0.0</c:v>
                </c:pt>
                <c:pt idx="25">
                  <c:v>2.0</c:v>
                </c:pt>
                <c:pt idx="26">
                  <c:v>2.0</c:v>
                </c:pt>
                <c:pt idx="27">
                  <c:v>5.0</c:v>
                </c:pt>
                <c:pt idx="28">
                  <c:v>3.0</c:v>
                </c:pt>
                <c:pt idx="29">
                  <c:v>7.0</c:v>
                </c:pt>
                <c:pt idx="30">
                  <c:v>2.0</c:v>
                </c:pt>
                <c:pt idx="31">
                  <c:v>0.0</c:v>
                </c:pt>
                <c:pt idx="32">
                  <c:v>0.0</c:v>
                </c:pt>
                <c:pt idx="33">
                  <c:v>1.0</c:v>
                </c:pt>
                <c:pt idx="34">
                  <c:v>1.0</c:v>
                </c:pt>
                <c:pt idx="35">
                  <c:v>4.0</c:v>
                </c:pt>
                <c:pt idx="36">
                  <c:v>4.0</c:v>
                </c:pt>
                <c:pt idx="37">
                  <c:v>8.0</c:v>
                </c:pt>
                <c:pt idx="38">
                  <c:v>8.0</c:v>
                </c:pt>
                <c:pt idx="39">
                  <c:v>4.0</c:v>
                </c:pt>
                <c:pt idx="40">
                  <c:v>3.0</c:v>
                </c:pt>
                <c:pt idx="41">
                  <c:v>2.0</c:v>
                </c:pt>
                <c:pt idx="42">
                  <c:v>5.0</c:v>
                </c:pt>
                <c:pt idx="43">
                  <c:v>4.0</c:v>
                </c:pt>
                <c:pt idx="44">
                  <c:v>6.0</c:v>
                </c:pt>
                <c:pt idx="45">
                  <c:v>2.0</c:v>
                </c:pt>
                <c:pt idx="46">
                  <c:v>3.0</c:v>
                </c:pt>
                <c:pt idx="47">
                  <c:v>1.0</c:v>
                </c:pt>
                <c:pt idx="48">
                  <c:v>1.0</c:v>
                </c:pt>
                <c:pt idx="49">
                  <c:v>2.0</c:v>
                </c:pt>
                <c:pt idx="50">
                  <c:v>2.0</c:v>
                </c:pt>
                <c:pt idx="51">
                  <c:v>4.0</c:v>
                </c:pt>
                <c:pt idx="52">
                  <c:v>4.0</c:v>
                </c:pt>
                <c:pt idx="53">
                  <c:v>3.0</c:v>
                </c:pt>
                <c:pt idx="54">
                  <c:v>5.0</c:v>
                </c:pt>
                <c:pt idx="55">
                  <c:v>2.0</c:v>
                </c:pt>
                <c:pt idx="56">
                  <c:v>3.0</c:v>
                </c:pt>
                <c:pt idx="57">
                  <c:v>4.0</c:v>
                </c:pt>
                <c:pt idx="58">
                  <c:v>3.0</c:v>
                </c:pt>
                <c:pt idx="59">
                  <c:v>10.0</c:v>
                </c:pt>
                <c:pt idx="60">
                  <c:v>7.0</c:v>
                </c:pt>
                <c:pt idx="61">
                  <c:v>11.0</c:v>
                </c:pt>
                <c:pt idx="62">
                  <c:v>7.0</c:v>
                </c:pt>
                <c:pt idx="63">
                  <c:v>10.0</c:v>
                </c:pt>
                <c:pt idx="64">
                  <c:v>9.0</c:v>
                </c:pt>
                <c:pt idx="65">
                  <c:v>13.0</c:v>
                </c:pt>
                <c:pt idx="66">
                  <c:v>10.0</c:v>
                </c:pt>
                <c:pt idx="67">
                  <c:v>6.0</c:v>
                </c:pt>
                <c:pt idx="68">
                  <c:v>6.0</c:v>
                </c:pt>
                <c:pt idx="69">
                  <c:v>6.0</c:v>
                </c:pt>
                <c:pt idx="70">
                  <c:v>3.0</c:v>
                </c:pt>
                <c:pt idx="71">
                  <c:v>2.0</c:v>
                </c:pt>
                <c:pt idx="72">
                  <c:v>4.0</c:v>
                </c:pt>
                <c:pt idx="73">
                  <c:v>4.0</c:v>
                </c:pt>
                <c:pt idx="74">
                  <c:v>4.0</c:v>
                </c:pt>
                <c:pt idx="75">
                  <c:v>0.0</c:v>
                </c:pt>
                <c:pt idx="76">
                  <c:v>7.0</c:v>
                </c:pt>
                <c:pt idx="77">
                  <c:v>4.0</c:v>
                </c:pt>
                <c:pt idx="78">
                  <c:v>1.0</c:v>
                </c:pt>
                <c:pt idx="79">
                  <c:v>1.0</c:v>
                </c:pt>
                <c:pt idx="80">
                  <c:v>2.0</c:v>
                </c:pt>
                <c:pt idx="81">
                  <c:v>1.0</c:v>
                </c:pt>
                <c:pt idx="82">
                  <c:v>1.0</c:v>
                </c:pt>
                <c:pt idx="83">
                  <c:v>2.0</c:v>
                </c:pt>
                <c:pt idx="84">
                  <c:v>0.0</c:v>
                </c:pt>
                <c:pt idx="85">
                  <c:v>1.0</c:v>
                </c:pt>
                <c:pt idx="86">
                  <c:v>0.0</c:v>
                </c:pt>
                <c:pt idx="87">
                  <c:v>0.0</c:v>
                </c:pt>
                <c:pt idx="88">
                  <c:v>1.0</c:v>
                </c:pt>
                <c:pt idx="89">
                  <c:v>0.0</c:v>
                </c:pt>
                <c:pt idx="90">
                  <c:v>2.0</c:v>
                </c:pt>
                <c:pt idx="91">
                  <c:v>1.0</c:v>
                </c:pt>
                <c:pt idx="92">
                  <c:v>0.0</c:v>
                </c:pt>
                <c:pt idx="93">
                  <c:v>0.0</c:v>
                </c:pt>
                <c:pt idx="94">
                  <c:v>1.0</c:v>
                </c:pt>
                <c:pt idx="95">
                  <c:v>0.0</c:v>
                </c:pt>
                <c:pt idx="96">
                  <c:v>0.0</c:v>
                </c:pt>
                <c:pt idx="97">
                  <c:v>0.0</c:v>
                </c:pt>
                <c:pt idx="98">
                  <c:v>2.0</c:v>
                </c:pt>
                <c:pt idx="99">
                  <c:v>2.0</c:v>
                </c:pt>
                <c:pt idx="100">
                  <c:v>1.0</c:v>
                </c:pt>
                <c:pt idx="101">
                  <c:v>0.0</c:v>
                </c:pt>
                <c:pt idx="102">
                  <c:v>0.0</c:v>
                </c:pt>
                <c:pt idx="103">
                  <c:v>0.0</c:v>
                </c:pt>
                <c:pt idx="104">
                  <c:v>0.0</c:v>
                </c:pt>
                <c:pt idx="105">
                  <c:v>1.0</c:v>
                </c:pt>
                <c:pt idx="106">
                  <c:v>0.0</c:v>
                </c:pt>
                <c:pt idx="107">
                  <c:v>1.0</c:v>
                </c:pt>
                <c:pt idx="108">
                  <c:v>1.0</c:v>
                </c:pt>
                <c:pt idx="109">
                  <c:v>1.0</c:v>
                </c:pt>
                <c:pt idx="110">
                  <c:v>0.0</c:v>
                </c:pt>
                <c:pt idx="111">
                  <c:v>0.0</c:v>
                </c:pt>
                <c:pt idx="112">
                  <c:v>1.0</c:v>
                </c:pt>
                <c:pt idx="113">
                  <c:v>0.0</c:v>
                </c:pt>
                <c:pt idx="114">
                  <c:v>1.0</c:v>
                </c:pt>
                <c:pt idx="115">
                  <c:v>0.0</c:v>
                </c:pt>
                <c:pt idx="116">
                  <c:v>0.0</c:v>
                </c:pt>
                <c:pt idx="117">
                  <c:v>0.0</c:v>
                </c:pt>
                <c:pt idx="118">
                  <c:v>0.0</c:v>
                </c:pt>
                <c:pt idx="119">
                  <c:v>0.0</c:v>
                </c:pt>
                <c:pt idx="120">
                  <c:v>0.0</c:v>
                </c:pt>
                <c:pt idx="121">
                  <c:v>0.0</c:v>
                </c:pt>
              </c:numCache>
            </c:numRef>
          </c:val>
          <c:smooth val="0"/>
        </c:ser>
        <c:ser>
          <c:idx val="3"/>
          <c:order val="3"/>
          <c:tx>
            <c:v>Total</c:v>
          </c:tx>
          <c:spPr>
            <a:ln w="25400">
              <a:solidFill>
                <a:srgbClr val="666699"/>
              </a:solidFill>
              <a:prstDash val="solid"/>
            </a:ln>
          </c:spPr>
          <c:marker>
            <c:symbol val="none"/>
          </c:marker>
          <c:cat>
            <c:strRef>
              <c:f>Indonesia!$B$380:$B$501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Indonesia!$G$380:$G$501</c:f>
              <c:numCache>
                <c:formatCode>General</c:formatCode>
                <c:ptCount val="122"/>
                <c:pt idx="0">
                  <c:v>43.0</c:v>
                </c:pt>
                <c:pt idx="1">
                  <c:v>30.0</c:v>
                </c:pt>
                <c:pt idx="2">
                  <c:v>43.0</c:v>
                </c:pt>
                <c:pt idx="3">
                  <c:v>55.0</c:v>
                </c:pt>
                <c:pt idx="4">
                  <c:v>55.0</c:v>
                </c:pt>
                <c:pt idx="5">
                  <c:v>44.0</c:v>
                </c:pt>
                <c:pt idx="6">
                  <c:v>39.0</c:v>
                </c:pt>
                <c:pt idx="7">
                  <c:v>50.0</c:v>
                </c:pt>
                <c:pt idx="8">
                  <c:v>51.0</c:v>
                </c:pt>
                <c:pt idx="9">
                  <c:v>42.0</c:v>
                </c:pt>
                <c:pt idx="10">
                  <c:v>63.0</c:v>
                </c:pt>
                <c:pt idx="11">
                  <c:v>45.0</c:v>
                </c:pt>
                <c:pt idx="12">
                  <c:v>50.0</c:v>
                </c:pt>
                <c:pt idx="13">
                  <c:v>58.0</c:v>
                </c:pt>
                <c:pt idx="14">
                  <c:v>39.0</c:v>
                </c:pt>
                <c:pt idx="15">
                  <c:v>57.0</c:v>
                </c:pt>
                <c:pt idx="16">
                  <c:v>70.0</c:v>
                </c:pt>
                <c:pt idx="17">
                  <c:v>53.0</c:v>
                </c:pt>
                <c:pt idx="18">
                  <c:v>47.0</c:v>
                </c:pt>
                <c:pt idx="19">
                  <c:v>67.0</c:v>
                </c:pt>
                <c:pt idx="20">
                  <c:v>61.0</c:v>
                </c:pt>
                <c:pt idx="21">
                  <c:v>44.0</c:v>
                </c:pt>
                <c:pt idx="22">
                  <c:v>37.0</c:v>
                </c:pt>
                <c:pt idx="23">
                  <c:v>63.0</c:v>
                </c:pt>
                <c:pt idx="24">
                  <c:v>44.0</c:v>
                </c:pt>
                <c:pt idx="25">
                  <c:v>74.0</c:v>
                </c:pt>
                <c:pt idx="26">
                  <c:v>75.0</c:v>
                </c:pt>
                <c:pt idx="27">
                  <c:v>71.0</c:v>
                </c:pt>
                <c:pt idx="28">
                  <c:v>61.0</c:v>
                </c:pt>
                <c:pt idx="29">
                  <c:v>85.0</c:v>
                </c:pt>
                <c:pt idx="30">
                  <c:v>51.0</c:v>
                </c:pt>
                <c:pt idx="31">
                  <c:v>45.0</c:v>
                </c:pt>
                <c:pt idx="32">
                  <c:v>45.0</c:v>
                </c:pt>
                <c:pt idx="33">
                  <c:v>51.0</c:v>
                </c:pt>
                <c:pt idx="34">
                  <c:v>72.0</c:v>
                </c:pt>
                <c:pt idx="35">
                  <c:v>72.0</c:v>
                </c:pt>
                <c:pt idx="36">
                  <c:v>83.0</c:v>
                </c:pt>
                <c:pt idx="37">
                  <c:v>81.0</c:v>
                </c:pt>
                <c:pt idx="38">
                  <c:v>76.0</c:v>
                </c:pt>
                <c:pt idx="39">
                  <c:v>60.0</c:v>
                </c:pt>
                <c:pt idx="40">
                  <c:v>59.0</c:v>
                </c:pt>
                <c:pt idx="41">
                  <c:v>54.0</c:v>
                </c:pt>
                <c:pt idx="42">
                  <c:v>54.0</c:v>
                </c:pt>
                <c:pt idx="43">
                  <c:v>50.0</c:v>
                </c:pt>
                <c:pt idx="44">
                  <c:v>58.0</c:v>
                </c:pt>
                <c:pt idx="45">
                  <c:v>50.0</c:v>
                </c:pt>
                <c:pt idx="46">
                  <c:v>45.0</c:v>
                </c:pt>
                <c:pt idx="47">
                  <c:v>32.0</c:v>
                </c:pt>
                <c:pt idx="48">
                  <c:v>31.0</c:v>
                </c:pt>
                <c:pt idx="49">
                  <c:v>26.0</c:v>
                </c:pt>
                <c:pt idx="50">
                  <c:v>35.0</c:v>
                </c:pt>
                <c:pt idx="51">
                  <c:v>43.0</c:v>
                </c:pt>
                <c:pt idx="52">
                  <c:v>41.0</c:v>
                </c:pt>
                <c:pt idx="53">
                  <c:v>36.0</c:v>
                </c:pt>
                <c:pt idx="54">
                  <c:v>44.0</c:v>
                </c:pt>
                <c:pt idx="55">
                  <c:v>39.0</c:v>
                </c:pt>
                <c:pt idx="56">
                  <c:v>34.0</c:v>
                </c:pt>
                <c:pt idx="57">
                  <c:v>36.0</c:v>
                </c:pt>
                <c:pt idx="58">
                  <c:v>33.0</c:v>
                </c:pt>
                <c:pt idx="59">
                  <c:v>67.0</c:v>
                </c:pt>
                <c:pt idx="60">
                  <c:v>80.0</c:v>
                </c:pt>
                <c:pt idx="61">
                  <c:v>69.0</c:v>
                </c:pt>
                <c:pt idx="62">
                  <c:v>61.0</c:v>
                </c:pt>
                <c:pt idx="63">
                  <c:v>63.0</c:v>
                </c:pt>
                <c:pt idx="64">
                  <c:v>66.0</c:v>
                </c:pt>
                <c:pt idx="65">
                  <c:v>47.0</c:v>
                </c:pt>
                <c:pt idx="66">
                  <c:v>74.0</c:v>
                </c:pt>
                <c:pt idx="67">
                  <c:v>61.0</c:v>
                </c:pt>
                <c:pt idx="68">
                  <c:v>55.0</c:v>
                </c:pt>
                <c:pt idx="69">
                  <c:v>44.0</c:v>
                </c:pt>
                <c:pt idx="70">
                  <c:v>44.0</c:v>
                </c:pt>
                <c:pt idx="71">
                  <c:v>46.0</c:v>
                </c:pt>
                <c:pt idx="72">
                  <c:v>45.0</c:v>
                </c:pt>
                <c:pt idx="73">
                  <c:v>45.0</c:v>
                </c:pt>
                <c:pt idx="74">
                  <c:v>45.0</c:v>
                </c:pt>
                <c:pt idx="75">
                  <c:v>32.0</c:v>
                </c:pt>
                <c:pt idx="76">
                  <c:v>33.0</c:v>
                </c:pt>
                <c:pt idx="77">
                  <c:v>34.0</c:v>
                </c:pt>
                <c:pt idx="78">
                  <c:v>42.0</c:v>
                </c:pt>
                <c:pt idx="79">
                  <c:v>21.0</c:v>
                </c:pt>
                <c:pt idx="80">
                  <c:v>23.0</c:v>
                </c:pt>
                <c:pt idx="81">
                  <c:v>36.0</c:v>
                </c:pt>
                <c:pt idx="82">
                  <c:v>20.0</c:v>
                </c:pt>
                <c:pt idx="83">
                  <c:v>20.0</c:v>
                </c:pt>
                <c:pt idx="84">
                  <c:v>21.0</c:v>
                </c:pt>
                <c:pt idx="85">
                  <c:v>45.0</c:v>
                </c:pt>
                <c:pt idx="86">
                  <c:v>14.0</c:v>
                </c:pt>
                <c:pt idx="87">
                  <c:v>19.0</c:v>
                </c:pt>
                <c:pt idx="88">
                  <c:v>11.0</c:v>
                </c:pt>
                <c:pt idx="89">
                  <c:v>14.0</c:v>
                </c:pt>
                <c:pt idx="90">
                  <c:v>28.0</c:v>
                </c:pt>
                <c:pt idx="91">
                  <c:v>29.0</c:v>
                </c:pt>
                <c:pt idx="92">
                  <c:v>15.0</c:v>
                </c:pt>
                <c:pt idx="93">
                  <c:v>26.0</c:v>
                </c:pt>
                <c:pt idx="94">
                  <c:v>29.0</c:v>
                </c:pt>
                <c:pt idx="95">
                  <c:v>24.0</c:v>
                </c:pt>
                <c:pt idx="96">
                  <c:v>22.0</c:v>
                </c:pt>
                <c:pt idx="97">
                  <c:v>20.0</c:v>
                </c:pt>
                <c:pt idx="98">
                  <c:v>26.0</c:v>
                </c:pt>
                <c:pt idx="99">
                  <c:v>32.0</c:v>
                </c:pt>
                <c:pt idx="100">
                  <c:v>25.0</c:v>
                </c:pt>
                <c:pt idx="101">
                  <c:v>21.0</c:v>
                </c:pt>
                <c:pt idx="102">
                  <c:v>22.0</c:v>
                </c:pt>
                <c:pt idx="103">
                  <c:v>37.0</c:v>
                </c:pt>
                <c:pt idx="104">
                  <c:v>44.0</c:v>
                </c:pt>
                <c:pt idx="105">
                  <c:v>37.0</c:v>
                </c:pt>
                <c:pt idx="106">
                  <c:v>23.0</c:v>
                </c:pt>
                <c:pt idx="107">
                  <c:v>33.0</c:v>
                </c:pt>
                <c:pt idx="108">
                  <c:v>57.0</c:v>
                </c:pt>
                <c:pt idx="109">
                  <c:v>23.0</c:v>
                </c:pt>
                <c:pt idx="110">
                  <c:v>28.0</c:v>
                </c:pt>
                <c:pt idx="111">
                  <c:v>16.0</c:v>
                </c:pt>
                <c:pt idx="112">
                  <c:v>25.0</c:v>
                </c:pt>
                <c:pt idx="113">
                  <c:v>14.0</c:v>
                </c:pt>
                <c:pt idx="114">
                  <c:v>12.0</c:v>
                </c:pt>
                <c:pt idx="115">
                  <c:v>16.0</c:v>
                </c:pt>
                <c:pt idx="116">
                  <c:v>18.0</c:v>
                </c:pt>
                <c:pt idx="117">
                  <c:v>23.0</c:v>
                </c:pt>
                <c:pt idx="118">
                  <c:v>9.0</c:v>
                </c:pt>
                <c:pt idx="119">
                  <c:v>19.0</c:v>
                </c:pt>
                <c:pt idx="120">
                  <c:v>23.0</c:v>
                </c:pt>
                <c:pt idx="121">
                  <c:v>18.0</c:v>
                </c:pt>
              </c:numCache>
            </c:numRef>
          </c:val>
          <c:smooth val="0"/>
        </c:ser>
        <c:dLbls>
          <c:showLegendKey val="0"/>
          <c:showVal val="0"/>
          <c:showCatName val="0"/>
          <c:showSerName val="0"/>
          <c:showPercent val="0"/>
          <c:showBubbleSize val="0"/>
        </c:dLbls>
        <c:smooth val="0"/>
        <c:axId val="-2011096928"/>
        <c:axId val="-2011127216"/>
      </c:lineChart>
      <c:catAx>
        <c:axId val="-2011096928"/>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11127216"/>
        <c:crosses val="autoZero"/>
        <c:auto val="1"/>
        <c:lblAlgn val="ctr"/>
        <c:lblOffset val="100"/>
        <c:tickLblSkip val="4"/>
        <c:noMultiLvlLbl val="0"/>
      </c:catAx>
      <c:valAx>
        <c:axId val="-2011127216"/>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11096928"/>
        <c:crosses val="autoZero"/>
        <c:crossBetween val="between"/>
      </c:valAx>
      <c:spPr>
        <a:solidFill>
          <a:srgbClr val="FFFFFF"/>
        </a:solidFill>
        <a:ln w="25400">
          <a:noFill/>
        </a:ln>
      </c:spPr>
    </c:plotArea>
    <c:legend>
      <c:legendPos val="r"/>
      <c:layout>
        <c:manualLayout>
          <c:xMode val="edge"/>
          <c:yMode val="edge"/>
          <c:x val="0.847264355113509"/>
          <c:y val="0.153936643336264"/>
          <c:w val="0.140796150481211"/>
          <c:h val="0.326389982502227"/>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overlay val="0"/>
      <c:spPr>
        <a:noFill/>
        <a:ln w="25400">
          <a:noFill/>
        </a:ln>
      </c:spPr>
    </c:title>
    <c:autoTitleDeleted val="0"/>
    <c:plotArea>
      <c:layout>
        <c:manualLayout>
          <c:layoutTarget val="inner"/>
          <c:xMode val="edge"/>
          <c:yMode val="edge"/>
          <c:x val="0.102985149680176"/>
          <c:y val="0.124277632030166"/>
          <c:w val="0.744776746190312"/>
          <c:h val="0.620772820064203"/>
        </c:manualLayout>
      </c:layout>
      <c:lineChart>
        <c:grouping val="standard"/>
        <c:varyColors val="0"/>
        <c:ser>
          <c:idx val="0"/>
          <c:order val="0"/>
          <c:tx>
            <c:v>Supramax</c:v>
          </c:tx>
          <c:spPr>
            <a:ln w="25400">
              <a:solidFill>
                <a:srgbClr val="666699"/>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India!$D$310:$D$431</c:f>
              <c:numCache>
                <c:formatCode>General</c:formatCode>
                <c:ptCount val="122"/>
                <c:pt idx="0">
                  <c:v>4.0</c:v>
                </c:pt>
                <c:pt idx="1">
                  <c:v>6.0</c:v>
                </c:pt>
                <c:pt idx="2">
                  <c:v>7.0</c:v>
                </c:pt>
                <c:pt idx="3">
                  <c:v>9.0</c:v>
                </c:pt>
                <c:pt idx="4">
                  <c:v>6.0</c:v>
                </c:pt>
                <c:pt idx="5">
                  <c:v>8.0</c:v>
                </c:pt>
                <c:pt idx="6">
                  <c:v>7.0</c:v>
                </c:pt>
                <c:pt idx="7">
                  <c:v>7.0</c:v>
                </c:pt>
                <c:pt idx="8">
                  <c:v>7.0</c:v>
                </c:pt>
                <c:pt idx="9">
                  <c:v>13.0</c:v>
                </c:pt>
                <c:pt idx="10">
                  <c:v>8.0</c:v>
                </c:pt>
                <c:pt idx="11">
                  <c:v>8.0</c:v>
                </c:pt>
                <c:pt idx="12">
                  <c:v>10.0</c:v>
                </c:pt>
                <c:pt idx="13">
                  <c:v>10.0</c:v>
                </c:pt>
                <c:pt idx="14">
                  <c:v>6.0</c:v>
                </c:pt>
                <c:pt idx="15">
                  <c:v>7.0</c:v>
                </c:pt>
                <c:pt idx="16">
                  <c:v>10.0</c:v>
                </c:pt>
                <c:pt idx="17">
                  <c:v>12.0</c:v>
                </c:pt>
                <c:pt idx="18">
                  <c:v>9.0</c:v>
                </c:pt>
                <c:pt idx="19">
                  <c:v>13.0</c:v>
                </c:pt>
                <c:pt idx="20">
                  <c:v>14.0</c:v>
                </c:pt>
                <c:pt idx="21">
                  <c:v>19.0</c:v>
                </c:pt>
                <c:pt idx="22">
                  <c:v>14.0</c:v>
                </c:pt>
                <c:pt idx="23">
                  <c:v>15.0</c:v>
                </c:pt>
                <c:pt idx="24">
                  <c:v>14.0</c:v>
                </c:pt>
                <c:pt idx="25">
                  <c:v>14.0</c:v>
                </c:pt>
                <c:pt idx="26">
                  <c:v>12.0</c:v>
                </c:pt>
                <c:pt idx="27">
                  <c:v>6.0</c:v>
                </c:pt>
                <c:pt idx="28">
                  <c:v>9.0</c:v>
                </c:pt>
                <c:pt idx="29">
                  <c:v>15.0</c:v>
                </c:pt>
                <c:pt idx="30">
                  <c:v>10.0</c:v>
                </c:pt>
                <c:pt idx="31">
                  <c:v>11.0</c:v>
                </c:pt>
                <c:pt idx="32">
                  <c:v>14.0</c:v>
                </c:pt>
                <c:pt idx="33">
                  <c:v>13.0</c:v>
                </c:pt>
                <c:pt idx="34">
                  <c:v>17.0</c:v>
                </c:pt>
                <c:pt idx="35">
                  <c:v>18.0</c:v>
                </c:pt>
                <c:pt idx="36">
                  <c:v>23.0</c:v>
                </c:pt>
                <c:pt idx="37">
                  <c:v>30.0</c:v>
                </c:pt>
                <c:pt idx="38">
                  <c:v>26.0</c:v>
                </c:pt>
                <c:pt idx="39">
                  <c:v>5.0</c:v>
                </c:pt>
                <c:pt idx="40">
                  <c:v>26.0</c:v>
                </c:pt>
                <c:pt idx="41">
                  <c:v>13.0</c:v>
                </c:pt>
                <c:pt idx="42">
                  <c:v>14.0</c:v>
                </c:pt>
                <c:pt idx="43">
                  <c:v>26.0</c:v>
                </c:pt>
                <c:pt idx="44">
                  <c:v>26.0</c:v>
                </c:pt>
                <c:pt idx="45">
                  <c:v>22.0</c:v>
                </c:pt>
                <c:pt idx="46">
                  <c:v>22.0</c:v>
                </c:pt>
                <c:pt idx="47">
                  <c:v>16.0</c:v>
                </c:pt>
                <c:pt idx="48">
                  <c:v>16.0</c:v>
                </c:pt>
                <c:pt idx="49">
                  <c:v>25.0</c:v>
                </c:pt>
                <c:pt idx="50">
                  <c:v>21.0</c:v>
                </c:pt>
                <c:pt idx="51">
                  <c:v>30.0</c:v>
                </c:pt>
                <c:pt idx="52">
                  <c:v>23.0</c:v>
                </c:pt>
                <c:pt idx="53">
                  <c:v>23.0</c:v>
                </c:pt>
                <c:pt idx="54">
                  <c:v>21.0</c:v>
                </c:pt>
                <c:pt idx="55">
                  <c:v>38.0</c:v>
                </c:pt>
                <c:pt idx="56">
                  <c:v>38.0</c:v>
                </c:pt>
                <c:pt idx="57">
                  <c:v>33.0</c:v>
                </c:pt>
                <c:pt idx="58">
                  <c:v>30.0</c:v>
                </c:pt>
                <c:pt idx="59">
                  <c:v>31.0</c:v>
                </c:pt>
                <c:pt idx="60">
                  <c:v>20.0</c:v>
                </c:pt>
                <c:pt idx="61">
                  <c:v>21.0</c:v>
                </c:pt>
                <c:pt idx="62">
                  <c:v>27.0</c:v>
                </c:pt>
                <c:pt idx="63">
                  <c:v>14.0</c:v>
                </c:pt>
                <c:pt idx="64">
                  <c:v>15.0</c:v>
                </c:pt>
                <c:pt idx="65">
                  <c:v>18.0</c:v>
                </c:pt>
                <c:pt idx="66">
                  <c:v>10.0</c:v>
                </c:pt>
                <c:pt idx="67">
                  <c:v>19.0</c:v>
                </c:pt>
                <c:pt idx="68">
                  <c:v>12.0</c:v>
                </c:pt>
                <c:pt idx="69">
                  <c:v>14.0</c:v>
                </c:pt>
                <c:pt idx="70">
                  <c:v>7.0</c:v>
                </c:pt>
                <c:pt idx="71">
                  <c:v>6.0</c:v>
                </c:pt>
                <c:pt idx="72">
                  <c:v>2.0</c:v>
                </c:pt>
                <c:pt idx="73">
                  <c:v>2.0</c:v>
                </c:pt>
                <c:pt idx="74">
                  <c:v>2.0</c:v>
                </c:pt>
                <c:pt idx="75">
                  <c:v>9.0</c:v>
                </c:pt>
                <c:pt idx="76">
                  <c:v>9.0</c:v>
                </c:pt>
                <c:pt idx="77">
                  <c:v>13.0</c:v>
                </c:pt>
                <c:pt idx="78">
                  <c:v>9.0</c:v>
                </c:pt>
                <c:pt idx="79">
                  <c:v>10.0</c:v>
                </c:pt>
                <c:pt idx="80">
                  <c:v>12.0</c:v>
                </c:pt>
                <c:pt idx="81">
                  <c:v>9.0</c:v>
                </c:pt>
                <c:pt idx="82">
                  <c:v>12.0</c:v>
                </c:pt>
                <c:pt idx="83">
                  <c:v>6.0</c:v>
                </c:pt>
                <c:pt idx="84">
                  <c:v>5.0</c:v>
                </c:pt>
                <c:pt idx="85">
                  <c:v>7.0</c:v>
                </c:pt>
                <c:pt idx="86">
                  <c:v>6.0</c:v>
                </c:pt>
                <c:pt idx="87">
                  <c:v>9.0</c:v>
                </c:pt>
                <c:pt idx="88">
                  <c:v>8.0</c:v>
                </c:pt>
                <c:pt idx="89">
                  <c:v>10.0</c:v>
                </c:pt>
                <c:pt idx="90">
                  <c:v>8.0</c:v>
                </c:pt>
                <c:pt idx="91">
                  <c:v>3.0</c:v>
                </c:pt>
                <c:pt idx="92">
                  <c:v>3.0</c:v>
                </c:pt>
                <c:pt idx="93">
                  <c:v>6.0</c:v>
                </c:pt>
                <c:pt idx="94">
                  <c:v>4.0</c:v>
                </c:pt>
                <c:pt idx="95">
                  <c:v>5.0</c:v>
                </c:pt>
                <c:pt idx="96">
                  <c:v>1.0</c:v>
                </c:pt>
                <c:pt idx="97">
                  <c:v>2.0</c:v>
                </c:pt>
                <c:pt idx="98">
                  <c:v>8.0</c:v>
                </c:pt>
                <c:pt idx="99">
                  <c:v>8.0</c:v>
                </c:pt>
                <c:pt idx="100">
                  <c:v>7.0</c:v>
                </c:pt>
                <c:pt idx="101">
                  <c:v>5.0</c:v>
                </c:pt>
                <c:pt idx="102">
                  <c:v>8.0</c:v>
                </c:pt>
                <c:pt idx="103">
                  <c:v>6.0</c:v>
                </c:pt>
                <c:pt idx="104">
                  <c:v>7.0</c:v>
                </c:pt>
                <c:pt idx="105">
                  <c:v>7.0</c:v>
                </c:pt>
                <c:pt idx="106">
                  <c:v>1.0</c:v>
                </c:pt>
                <c:pt idx="107">
                  <c:v>7.0</c:v>
                </c:pt>
                <c:pt idx="108">
                  <c:v>8.0</c:v>
                </c:pt>
                <c:pt idx="109">
                  <c:v>14.0</c:v>
                </c:pt>
                <c:pt idx="110">
                  <c:v>6.0</c:v>
                </c:pt>
                <c:pt idx="111">
                  <c:v>8.0</c:v>
                </c:pt>
                <c:pt idx="112">
                  <c:v>4.0</c:v>
                </c:pt>
                <c:pt idx="113">
                  <c:v>2.0</c:v>
                </c:pt>
                <c:pt idx="114">
                  <c:v>3.0</c:v>
                </c:pt>
                <c:pt idx="115">
                  <c:v>2.0</c:v>
                </c:pt>
                <c:pt idx="116">
                  <c:v>9.0</c:v>
                </c:pt>
                <c:pt idx="117">
                  <c:v>10.0</c:v>
                </c:pt>
                <c:pt idx="118">
                  <c:v>6.0</c:v>
                </c:pt>
                <c:pt idx="119">
                  <c:v>7.0</c:v>
                </c:pt>
                <c:pt idx="120">
                  <c:v>2.0</c:v>
                </c:pt>
                <c:pt idx="121">
                  <c:v>5.0</c:v>
                </c:pt>
              </c:numCache>
            </c:numRef>
          </c:val>
          <c:smooth val="0"/>
        </c:ser>
        <c:ser>
          <c:idx val="1"/>
          <c:order val="1"/>
          <c:tx>
            <c:v>Panamax</c:v>
          </c:tx>
          <c:spPr>
            <a:ln w="25400">
              <a:solidFill>
                <a:srgbClr val="993366"/>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India!$E$310:$E$431</c:f>
              <c:numCache>
                <c:formatCode>General</c:formatCode>
                <c:ptCount val="122"/>
                <c:pt idx="0">
                  <c:v>6.0</c:v>
                </c:pt>
                <c:pt idx="1">
                  <c:v>3.0</c:v>
                </c:pt>
                <c:pt idx="2">
                  <c:v>5.0</c:v>
                </c:pt>
                <c:pt idx="3">
                  <c:v>3.0</c:v>
                </c:pt>
                <c:pt idx="4">
                  <c:v>1.0</c:v>
                </c:pt>
                <c:pt idx="5">
                  <c:v>1.0</c:v>
                </c:pt>
                <c:pt idx="6">
                  <c:v>2.0</c:v>
                </c:pt>
                <c:pt idx="7">
                  <c:v>4.0</c:v>
                </c:pt>
                <c:pt idx="8">
                  <c:v>1.0</c:v>
                </c:pt>
                <c:pt idx="9">
                  <c:v>2.0</c:v>
                </c:pt>
                <c:pt idx="10">
                  <c:v>4.0</c:v>
                </c:pt>
                <c:pt idx="11">
                  <c:v>5.0</c:v>
                </c:pt>
                <c:pt idx="12">
                  <c:v>4.0</c:v>
                </c:pt>
                <c:pt idx="13">
                  <c:v>3.0</c:v>
                </c:pt>
                <c:pt idx="14">
                  <c:v>5.0</c:v>
                </c:pt>
                <c:pt idx="15">
                  <c:v>7.0</c:v>
                </c:pt>
                <c:pt idx="16">
                  <c:v>7.0</c:v>
                </c:pt>
                <c:pt idx="17">
                  <c:v>5.0</c:v>
                </c:pt>
                <c:pt idx="18">
                  <c:v>4.0</c:v>
                </c:pt>
                <c:pt idx="19">
                  <c:v>4.0</c:v>
                </c:pt>
                <c:pt idx="20">
                  <c:v>10.0</c:v>
                </c:pt>
                <c:pt idx="21">
                  <c:v>9.0</c:v>
                </c:pt>
                <c:pt idx="22">
                  <c:v>11.0</c:v>
                </c:pt>
                <c:pt idx="23">
                  <c:v>8.0</c:v>
                </c:pt>
                <c:pt idx="24">
                  <c:v>12.0</c:v>
                </c:pt>
                <c:pt idx="25">
                  <c:v>11.0</c:v>
                </c:pt>
                <c:pt idx="26">
                  <c:v>7.0</c:v>
                </c:pt>
                <c:pt idx="27">
                  <c:v>11.0</c:v>
                </c:pt>
                <c:pt idx="28">
                  <c:v>8.0</c:v>
                </c:pt>
                <c:pt idx="29">
                  <c:v>9.0</c:v>
                </c:pt>
                <c:pt idx="30">
                  <c:v>11.0</c:v>
                </c:pt>
                <c:pt idx="31">
                  <c:v>6.0</c:v>
                </c:pt>
                <c:pt idx="32">
                  <c:v>11.0</c:v>
                </c:pt>
                <c:pt idx="33">
                  <c:v>10.0</c:v>
                </c:pt>
                <c:pt idx="34">
                  <c:v>6.0</c:v>
                </c:pt>
                <c:pt idx="35">
                  <c:v>8.0</c:v>
                </c:pt>
                <c:pt idx="36">
                  <c:v>11.0</c:v>
                </c:pt>
                <c:pt idx="37">
                  <c:v>19.0</c:v>
                </c:pt>
                <c:pt idx="38">
                  <c:v>14.0</c:v>
                </c:pt>
                <c:pt idx="39">
                  <c:v>7.0</c:v>
                </c:pt>
                <c:pt idx="40">
                  <c:v>9.0</c:v>
                </c:pt>
                <c:pt idx="41">
                  <c:v>6.0</c:v>
                </c:pt>
                <c:pt idx="42">
                  <c:v>14.0</c:v>
                </c:pt>
                <c:pt idx="43">
                  <c:v>25.0</c:v>
                </c:pt>
                <c:pt idx="44">
                  <c:v>25.0</c:v>
                </c:pt>
                <c:pt idx="45">
                  <c:v>24.0</c:v>
                </c:pt>
                <c:pt idx="46">
                  <c:v>26.0</c:v>
                </c:pt>
                <c:pt idx="47">
                  <c:v>29.0</c:v>
                </c:pt>
                <c:pt idx="48">
                  <c:v>29.0</c:v>
                </c:pt>
                <c:pt idx="49">
                  <c:v>33.0</c:v>
                </c:pt>
                <c:pt idx="50">
                  <c:v>33.0</c:v>
                </c:pt>
                <c:pt idx="51">
                  <c:v>36.0</c:v>
                </c:pt>
                <c:pt idx="52">
                  <c:v>25.0</c:v>
                </c:pt>
                <c:pt idx="53">
                  <c:v>25.0</c:v>
                </c:pt>
                <c:pt idx="54">
                  <c:v>21.0</c:v>
                </c:pt>
                <c:pt idx="55">
                  <c:v>18.0</c:v>
                </c:pt>
                <c:pt idx="56">
                  <c:v>18.0</c:v>
                </c:pt>
                <c:pt idx="57">
                  <c:v>15.0</c:v>
                </c:pt>
                <c:pt idx="58">
                  <c:v>19.0</c:v>
                </c:pt>
                <c:pt idx="59">
                  <c:v>25.0</c:v>
                </c:pt>
                <c:pt idx="60">
                  <c:v>22.0</c:v>
                </c:pt>
                <c:pt idx="61">
                  <c:v>18.0</c:v>
                </c:pt>
                <c:pt idx="62">
                  <c:v>11.0</c:v>
                </c:pt>
                <c:pt idx="63">
                  <c:v>14.0</c:v>
                </c:pt>
                <c:pt idx="64">
                  <c:v>17.0</c:v>
                </c:pt>
                <c:pt idx="65">
                  <c:v>21.0</c:v>
                </c:pt>
                <c:pt idx="66">
                  <c:v>18.0</c:v>
                </c:pt>
                <c:pt idx="67">
                  <c:v>8.0</c:v>
                </c:pt>
                <c:pt idx="68">
                  <c:v>21.0</c:v>
                </c:pt>
                <c:pt idx="69">
                  <c:v>9.0</c:v>
                </c:pt>
                <c:pt idx="70">
                  <c:v>5.0</c:v>
                </c:pt>
                <c:pt idx="71">
                  <c:v>6.0</c:v>
                </c:pt>
                <c:pt idx="72">
                  <c:v>8.0</c:v>
                </c:pt>
                <c:pt idx="73">
                  <c:v>8.0</c:v>
                </c:pt>
                <c:pt idx="74">
                  <c:v>8.0</c:v>
                </c:pt>
                <c:pt idx="75">
                  <c:v>10.0</c:v>
                </c:pt>
                <c:pt idx="76">
                  <c:v>10.0</c:v>
                </c:pt>
                <c:pt idx="77">
                  <c:v>15.0</c:v>
                </c:pt>
                <c:pt idx="78">
                  <c:v>2.0</c:v>
                </c:pt>
                <c:pt idx="79">
                  <c:v>5.0</c:v>
                </c:pt>
                <c:pt idx="80">
                  <c:v>7.0</c:v>
                </c:pt>
                <c:pt idx="81">
                  <c:v>8.0</c:v>
                </c:pt>
                <c:pt idx="82">
                  <c:v>1.0</c:v>
                </c:pt>
                <c:pt idx="83">
                  <c:v>1.0</c:v>
                </c:pt>
                <c:pt idx="84">
                  <c:v>3.0</c:v>
                </c:pt>
                <c:pt idx="85">
                  <c:v>3.0</c:v>
                </c:pt>
                <c:pt idx="86">
                  <c:v>10.0</c:v>
                </c:pt>
                <c:pt idx="87">
                  <c:v>6.0</c:v>
                </c:pt>
                <c:pt idx="88">
                  <c:v>3.0</c:v>
                </c:pt>
                <c:pt idx="89">
                  <c:v>5.0</c:v>
                </c:pt>
                <c:pt idx="90">
                  <c:v>3.0</c:v>
                </c:pt>
                <c:pt idx="91">
                  <c:v>6.0</c:v>
                </c:pt>
                <c:pt idx="92">
                  <c:v>2.0</c:v>
                </c:pt>
                <c:pt idx="93">
                  <c:v>6.0</c:v>
                </c:pt>
                <c:pt idx="94">
                  <c:v>8.0</c:v>
                </c:pt>
                <c:pt idx="95">
                  <c:v>2.0</c:v>
                </c:pt>
                <c:pt idx="96">
                  <c:v>6.0</c:v>
                </c:pt>
                <c:pt idx="97">
                  <c:v>7.0</c:v>
                </c:pt>
                <c:pt idx="98">
                  <c:v>7.0</c:v>
                </c:pt>
                <c:pt idx="99">
                  <c:v>7.0</c:v>
                </c:pt>
                <c:pt idx="100">
                  <c:v>8.0</c:v>
                </c:pt>
                <c:pt idx="101">
                  <c:v>4.0</c:v>
                </c:pt>
                <c:pt idx="102">
                  <c:v>6.0</c:v>
                </c:pt>
                <c:pt idx="103">
                  <c:v>8.0</c:v>
                </c:pt>
                <c:pt idx="104">
                  <c:v>9.0</c:v>
                </c:pt>
                <c:pt idx="105">
                  <c:v>8.0</c:v>
                </c:pt>
                <c:pt idx="106">
                  <c:v>3.0</c:v>
                </c:pt>
                <c:pt idx="107">
                  <c:v>9.0</c:v>
                </c:pt>
                <c:pt idx="108">
                  <c:v>13.0</c:v>
                </c:pt>
                <c:pt idx="109">
                  <c:v>15.0</c:v>
                </c:pt>
                <c:pt idx="110">
                  <c:v>8.0</c:v>
                </c:pt>
                <c:pt idx="111">
                  <c:v>15.0</c:v>
                </c:pt>
                <c:pt idx="112">
                  <c:v>15.0</c:v>
                </c:pt>
                <c:pt idx="113">
                  <c:v>11.0</c:v>
                </c:pt>
                <c:pt idx="114">
                  <c:v>12.0</c:v>
                </c:pt>
                <c:pt idx="115">
                  <c:v>11.0</c:v>
                </c:pt>
                <c:pt idx="116">
                  <c:v>9.0</c:v>
                </c:pt>
                <c:pt idx="117">
                  <c:v>5.0</c:v>
                </c:pt>
                <c:pt idx="118">
                  <c:v>8.0</c:v>
                </c:pt>
                <c:pt idx="119">
                  <c:v>7.0</c:v>
                </c:pt>
                <c:pt idx="120">
                  <c:v>5.0</c:v>
                </c:pt>
                <c:pt idx="121">
                  <c:v>7.0</c:v>
                </c:pt>
              </c:numCache>
            </c:numRef>
          </c:val>
          <c:smooth val="0"/>
        </c:ser>
        <c:ser>
          <c:idx val="2"/>
          <c:order val="2"/>
          <c:tx>
            <c:v>Capesize</c:v>
          </c:tx>
          <c:spPr>
            <a:ln w="25400">
              <a:solidFill>
                <a:srgbClr val="90713A"/>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India!$F$310:$F$431</c:f>
              <c:numCache>
                <c:formatCode>General</c:formatCode>
                <c:ptCount val="122"/>
                <c:pt idx="0">
                  <c:v>0.0</c:v>
                </c:pt>
                <c:pt idx="1">
                  <c:v>1.0</c:v>
                </c:pt>
                <c:pt idx="2">
                  <c:v>1.0</c:v>
                </c:pt>
                <c:pt idx="3">
                  <c:v>1.0</c:v>
                </c:pt>
                <c:pt idx="4">
                  <c:v>2.0</c:v>
                </c:pt>
                <c:pt idx="5">
                  <c:v>0.0</c:v>
                </c:pt>
                <c:pt idx="6">
                  <c:v>0.0</c:v>
                </c:pt>
                <c:pt idx="7">
                  <c:v>0.0</c:v>
                </c:pt>
                <c:pt idx="8">
                  <c:v>0.0</c:v>
                </c:pt>
                <c:pt idx="9">
                  <c:v>0.0</c:v>
                </c:pt>
                <c:pt idx="10">
                  <c:v>1.0</c:v>
                </c:pt>
                <c:pt idx="11">
                  <c:v>1.0</c:v>
                </c:pt>
                <c:pt idx="12">
                  <c:v>0.0</c:v>
                </c:pt>
                <c:pt idx="13">
                  <c:v>0.0</c:v>
                </c:pt>
                <c:pt idx="14">
                  <c:v>0.0</c:v>
                </c:pt>
                <c:pt idx="15">
                  <c:v>1.0</c:v>
                </c:pt>
                <c:pt idx="16">
                  <c:v>0.0</c:v>
                </c:pt>
                <c:pt idx="17">
                  <c:v>1.0</c:v>
                </c:pt>
                <c:pt idx="18">
                  <c:v>0.0</c:v>
                </c:pt>
                <c:pt idx="19">
                  <c:v>1.0</c:v>
                </c:pt>
                <c:pt idx="20">
                  <c:v>2.0</c:v>
                </c:pt>
                <c:pt idx="21">
                  <c:v>0.0</c:v>
                </c:pt>
                <c:pt idx="22">
                  <c:v>1.0</c:v>
                </c:pt>
                <c:pt idx="23">
                  <c:v>2.0</c:v>
                </c:pt>
                <c:pt idx="24">
                  <c:v>0.0</c:v>
                </c:pt>
                <c:pt idx="25">
                  <c:v>0.0</c:v>
                </c:pt>
                <c:pt idx="26">
                  <c:v>0.0</c:v>
                </c:pt>
                <c:pt idx="27">
                  <c:v>0.0</c:v>
                </c:pt>
                <c:pt idx="28">
                  <c:v>2.0</c:v>
                </c:pt>
                <c:pt idx="29">
                  <c:v>3.0</c:v>
                </c:pt>
                <c:pt idx="30">
                  <c:v>2.0</c:v>
                </c:pt>
                <c:pt idx="31">
                  <c:v>0.0</c:v>
                </c:pt>
                <c:pt idx="32">
                  <c:v>0.0</c:v>
                </c:pt>
                <c:pt idx="33">
                  <c:v>0.0</c:v>
                </c:pt>
                <c:pt idx="34">
                  <c:v>1.0</c:v>
                </c:pt>
                <c:pt idx="35">
                  <c:v>1.0</c:v>
                </c:pt>
                <c:pt idx="36">
                  <c:v>0.0</c:v>
                </c:pt>
                <c:pt idx="37">
                  <c:v>1.0</c:v>
                </c:pt>
                <c:pt idx="38">
                  <c:v>0.0</c:v>
                </c:pt>
                <c:pt idx="39">
                  <c:v>0.0</c:v>
                </c:pt>
                <c:pt idx="40">
                  <c:v>0.0</c:v>
                </c:pt>
                <c:pt idx="41">
                  <c:v>3.0</c:v>
                </c:pt>
                <c:pt idx="42">
                  <c:v>2.0</c:v>
                </c:pt>
                <c:pt idx="43">
                  <c:v>1.0</c:v>
                </c:pt>
                <c:pt idx="44">
                  <c:v>1.0</c:v>
                </c:pt>
                <c:pt idx="45">
                  <c:v>6.0</c:v>
                </c:pt>
                <c:pt idx="46">
                  <c:v>11.0</c:v>
                </c:pt>
                <c:pt idx="47">
                  <c:v>10.0</c:v>
                </c:pt>
                <c:pt idx="48">
                  <c:v>10.0</c:v>
                </c:pt>
                <c:pt idx="49">
                  <c:v>3.0</c:v>
                </c:pt>
                <c:pt idx="50">
                  <c:v>2.0</c:v>
                </c:pt>
                <c:pt idx="51">
                  <c:v>4.0</c:v>
                </c:pt>
                <c:pt idx="52">
                  <c:v>6.0</c:v>
                </c:pt>
                <c:pt idx="53">
                  <c:v>5.0</c:v>
                </c:pt>
                <c:pt idx="54">
                  <c:v>3.0</c:v>
                </c:pt>
                <c:pt idx="55">
                  <c:v>5.0</c:v>
                </c:pt>
                <c:pt idx="56">
                  <c:v>5.0</c:v>
                </c:pt>
                <c:pt idx="57">
                  <c:v>5.0</c:v>
                </c:pt>
                <c:pt idx="58">
                  <c:v>5.0</c:v>
                </c:pt>
                <c:pt idx="59">
                  <c:v>5.0</c:v>
                </c:pt>
                <c:pt idx="60">
                  <c:v>4.0</c:v>
                </c:pt>
                <c:pt idx="61">
                  <c:v>1.0</c:v>
                </c:pt>
                <c:pt idx="62">
                  <c:v>0.0</c:v>
                </c:pt>
                <c:pt idx="63">
                  <c:v>0.0</c:v>
                </c:pt>
                <c:pt idx="64">
                  <c:v>0.0</c:v>
                </c:pt>
                <c:pt idx="65">
                  <c:v>0.0</c:v>
                </c:pt>
                <c:pt idx="66">
                  <c:v>0.0</c:v>
                </c:pt>
                <c:pt idx="67">
                  <c:v>1.0</c:v>
                </c:pt>
                <c:pt idx="68">
                  <c:v>0.0</c:v>
                </c:pt>
                <c:pt idx="69">
                  <c:v>1.0</c:v>
                </c:pt>
                <c:pt idx="70">
                  <c:v>0.0</c:v>
                </c:pt>
                <c:pt idx="71">
                  <c:v>0.0</c:v>
                </c:pt>
                <c:pt idx="72">
                  <c:v>0.0</c:v>
                </c:pt>
                <c:pt idx="73">
                  <c:v>0.0</c:v>
                </c:pt>
                <c:pt idx="74">
                  <c:v>0.0</c:v>
                </c:pt>
                <c:pt idx="75">
                  <c:v>0.0</c:v>
                </c:pt>
                <c:pt idx="76">
                  <c:v>0.0</c:v>
                </c:pt>
                <c:pt idx="77">
                  <c:v>0.0</c:v>
                </c:pt>
                <c:pt idx="78">
                  <c:v>0.0</c:v>
                </c:pt>
                <c:pt idx="79">
                  <c:v>0.0</c:v>
                </c:pt>
                <c:pt idx="80">
                  <c:v>0.0</c:v>
                </c:pt>
                <c:pt idx="81">
                  <c:v>1.0</c:v>
                </c:pt>
                <c:pt idx="82">
                  <c:v>0.0</c:v>
                </c:pt>
                <c:pt idx="83">
                  <c:v>0.0</c:v>
                </c:pt>
                <c:pt idx="84">
                  <c:v>0.0</c:v>
                </c:pt>
                <c:pt idx="85">
                  <c:v>0.0</c:v>
                </c:pt>
                <c:pt idx="86">
                  <c:v>0.0</c:v>
                </c:pt>
                <c:pt idx="87">
                  <c:v>0.0</c:v>
                </c:pt>
                <c:pt idx="88">
                  <c:v>0.0</c:v>
                </c:pt>
                <c:pt idx="89">
                  <c:v>0.0</c:v>
                </c:pt>
                <c:pt idx="90">
                  <c:v>0.0</c:v>
                </c:pt>
                <c:pt idx="91">
                  <c:v>0.0</c:v>
                </c:pt>
                <c:pt idx="92">
                  <c:v>0.0</c:v>
                </c:pt>
                <c:pt idx="93">
                  <c:v>1.0</c:v>
                </c:pt>
                <c:pt idx="94">
                  <c:v>0.0</c:v>
                </c:pt>
                <c:pt idx="95">
                  <c:v>0.0</c:v>
                </c:pt>
                <c:pt idx="96">
                  <c:v>0.0</c:v>
                </c:pt>
                <c:pt idx="97">
                  <c:v>0.0</c:v>
                </c:pt>
                <c:pt idx="98">
                  <c:v>2.0</c:v>
                </c:pt>
                <c:pt idx="99">
                  <c:v>2.0</c:v>
                </c:pt>
                <c:pt idx="100">
                  <c:v>3.0</c:v>
                </c:pt>
                <c:pt idx="101">
                  <c:v>5.0</c:v>
                </c:pt>
                <c:pt idx="102">
                  <c:v>2.0</c:v>
                </c:pt>
                <c:pt idx="103">
                  <c:v>0.0</c:v>
                </c:pt>
                <c:pt idx="104">
                  <c:v>1.0</c:v>
                </c:pt>
                <c:pt idx="105">
                  <c:v>1.0</c:v>
                </c:pt>
                <c:pt idx="106">
                  <c:v>1.0</c:v>
                </c:pt>
                <c:pt idx="107">
                  <c:v>1.0</c:v>
                </c:pt>
                <c:pt idx="108">
                  <c:v>2.0</c:v>
                </c:pt>
                <c:pt idx="109">
                  <c:v>1.0</c:v>
                </c:pt>
                <c:pt idx="110">
                  <c:v>1.0</c:v>
                </c:pt>
                <c:pt idx="111">
                  <c:v>0.0</c:v>
                </c:pt>
                <c:pt idx="112">
                  <c:v>0.0</c:v>
                </c:pt>
                <c:pt idx="113">
                  <c:v>0.0</c:v>
                </c:pt>
                <c:pt idx="114">
                  <c:v>0.0</c:v>
                </c:pt>
                <c:pt idx="115">
                  <c:v>1.0</c:v>
                </c:pt>
                <c:pt idx="116">
                  <c:v>0.0</c:v>
                </c:pt>
                <c:pt idx="117">
                  <c:v>0.0</c:v>
                </c:pt>
                <c:pt idx="118">
                  <c:v>1.0</c:v>
                </c:pt>
                <c:pt idx="119">
                  <c:v>0.0</c:v>
                </c:pt>
                <c:pt idx="120">
                  <c:v>0.0</c:v>
                </c:pt>
                <c:pt idx="121">
                  <c:v>0.0</c:v>
                </c:pt>
              </c:numCache>
            </c:numRef>
          </c:val>
          <c:smooth val="0"/>
        </c:ser>
        <c:ser>
          <c:idx val="3"/>
          <c:order val="3"/>
          <c:tx>
            <c:v>Total</c:v>
          </c:tx>
          <c:spPr>
            <a:ln w="25400">
              <a:solidFill>
                <a:srgbClr val="666699"/>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India!$G$310:$G$431</c:f>
              <c:numCache>
                <c:formatCode>General</c:formatCode>
                <c:ptCount val="122"/>
                <c:pt idx="0">
                  <c:v>10.0</c:v>
                </c:pt>
                <c:pt idx="1">
                  <c:v>10.0</c:v>
                </c:pt>
                <c:pt idx="2">
                  <c:v>13.0</c:v>
                </c:pt>
                <c:pt idx="3">
                  <c:v>13.0</c:v>
                </c:pt>
                <c:pt idx="4">
                  <c:v>9.0</c:v>
                </c:pt>
                <c:pt idx="5">
                  <c:v>9.0</c:v>
                </c:pt>
                <c:pt idx="6">
                  <c:v>9.0</c:v>
                </c:pt>
                <c:pt idx="7">
                  <c:v>11.0</c:v>
                </c:pt>
                <c:pt idx="8">
                  <c:v>8.0</c:v>
                </c:pt>
                <c:pt idx="9">
                  <c:v>15.0</c:v>
                </c:pt>
                <c:pt idx="10">
                  <c:v>13.0</c:v>
                </c:pt>
                <c:pt idx="11">
                  <c:v>14.0</c:v>
                </c:pt>
                <c:pt idx="12">
                  <c:v>14.0</c:v>
                </c:pt>
                <c:pt idx="13">
                  <c:v>13.0</c:v>
                </c:pt>
                <c:pt idx="14">
                  <c:v>11.0</c:v>
                </c:pt>
                <c:pt idx="15">
                  <c:v>15.0</c:v>
                </c:pt>
                <c:pt idx="16">
                  <c:v>17.0</c:v>
                </c:pt>
                <c:pt idx="17">
                  <c:v>18.0</c:v>
                </c:pt>
                <c:pt idx="18">
                  <c:v>13.0</c:v>
                </c:pt>
                <c:pt idx="19">
                  <c:v>18.0</c:v>
                </c:pt>
                <c:pt idx="20">
                  <c:v>26.0</c:v>
                </c:pt>
                <c:pt idx="21">
                  <c:v>29.0</c:v>
                </c:pt>
                <c:pt idx="22">
                  <c:v>26.0</c:v>
                </c:pt>
                <c:pt idx="23">
                  <c:v>25.0</c:v>
                </c:pt>
                <c:pt idx="24">
                  <c:v>26.0</c:v>
                </c:pt>
                <c:pt idx="25">
                  <c:v>25.0</c:v>
                </c:pt>
                <c:pt idx="26">
                  <c:v>19.0</c:v>
                </c:pt>
                <c:pt idx="27">
                  <c:v>17.0</c:v>
                </c:pt>
                <c:pt idx="28">
                  <c:v>19.0</c:v>
                </c:pt>
                <c:pt idx="29">
                  <c:v>27.0</c:v>
                </c:pt>
                <c:pt idx="30">
                  <c:v>23.0</c:v>
                </c:pt>
                <c:pt idx="31">
                  <c:v>17.0</c:v>
                </c:pt>
                <c:pt idx="32">
                  <c:v>25.0</c:v>
                </c:pt>
                <c:pt idx="33">
                  <c:v>23.0</c:v>
                </c:pt>
                <c:pt idx="34">
                  <c:v>24.0</c:v>
                </c:pt>
                <c:pt idx="35">
                  <c:v>27.0</c:v>
                </c:pt>
                <c:pt idx="36">
                  <c:v>34.0</c:v>
                </c:pt>
                <c:pt idx="37">
                  <c:v>50.0</c:v>
                </c:pt>
                <c:pt idx="38">
                  <c:v>40.0</c:v>
                </c:pt>
                <c:pt idx="39">
                  <c:v>13.0</c:v>
                </c:pt>
                <c:pt idx="40">
                  <c:v>35.0</c:v>
                </c:pt>
                <c:pt idx="41">
                  <c:v>22.0</c:v>
                </c:pt>
                <c:pt idx="42">
                  <c:v>30.0</c:v>
                </c:pt>
                <c:pt idx="43">
                  <c:v>52.0</c:v>
                </c:pt>
                <c:pt idx="44">
                  <c:v>52.0</c:v>
                </c:pt>
                <c:pt idx="45">
                  <c:v>52.0</c:v>
                </c:pt>
                <c:pt idx="46">
                  <c:v>59.0</c:v>
                </c:pt>
                <c:pt idx="47">
                  <c:v>55.0</c:v>
                </c:pt>
                <c:pt idx="48">
                  <c:v>55.0</c:v>
                </c:pt>
                <c:pt idx="49">
                  <c:v>61.0</c:v>
                </c:pt>
                <c:pt idx="50">
                  <c:v>56.0</c:v>
                </c:pt>
                <c:pt idx="51">
                  <c:v>70.0</c:v>
                </c:pt>
                <c:pt idx="52">
                  <c:v>54.0</c:v>
                </c:pt>
                <c:pt idx="53">
                  <c:v>53.0</c:v>
                </c:pt>
                <c:pt idx="54">
                  <c:v>45.0</c:v>
                </c:pt>
                <c:pt idx="55">
                  <c:v>61.0</c:v>
                </c:pt>
                <c:pt idx="56">
                  <c:v>61.0</c:v>
                </c:pt>
                <c:pt idx="57">
                  <c:v>53.0</c:v>
                </c:pt>
                <c:pt idx="58">
                  <c:v>54.0</c:v>
                </c:pt>
                <c:pt idx="59">
                  <c:v>61.0</c:v>
                </c:pt>
                <c:pt idx="60">
                  <c:v>46.0</c:v>
                </c:pt>
                <c:pt idx="61">
                  <c:v>41.0</c:v>
                </c:pt>
                <c:pt idx="62">
                  <c:v>39.0</c:v>
                </c:pt>
                <c:pt idx="63">
                  <c:v>29.0</c:v>
                </c:pt>
                <c:pt idx="64">
                  <c:v>34.0</c:v>
                </c:pt>
                <c:pt idx="65">
                  <c:v>43.0</c:v>
                </c:pt>
                <c:pt idx="66">
                  <c:v>38.0</c:v>
                </c:pt>
                <c:pt idx="67">
                  <c:v>31.0</c:v>
                </c:pt>
                <c:pt idx="68">
                  <c:v>40.0</c:v>
                </c:pt>
                <c:pt idx="69">
                  <c:v>34.0</c:v>
                </c:pt>
                <c:pt idx="70">
                  <c:v>23.0</c:v>
                </c:pt>
                <c:pt idx="71">
                  <c:v>25.0</c:v>
                </c:pt>
                <c:pt idx="72">
                  <c:v>20.0</c:v>
                </c:pt>
                <c:pt idx="73">
                  <c:v>20.0</c:v>
                </c:pt>
                <c:pt idx="74">
                  <c:v>20.0</c:v>
                </c:pt>
                <c:pt idx="75">
                  <c:v>27.0</c:v>
                </c:pt>
                <c:pt idx="76">
                  <c:v>27.0</c:v>
                </c:pt>
                <c:pt idx="77">
                  <c:v>35.0</c:v>
                </c:pt>
                <c:pt idx="78">
                  <c:v>39.0</c:v>
                </c:pt>
                <c:pt idx="79">
                  <c:v>31.0</c:v>
                </c:pt>
                <c:pt idx="80">
                  <c:v>36.0</c:v>
                </c:pt>
                <c:pt idx="81">
                  <c:v>36.0</c:v>
                </c:pt>
                <c:pt idx="82">
                  <c:v>24.0</c:v>
                </c:pt>
                <c:pt idx="83">
                  <c:v>10.0</c:v>
                </c:pt>
                <c:pt idx="84">
                  <c:v>21.0</c:v>
                </c:pt>
                <c:pt idx="85">
                  <c:v>24.0</c:v>
                </c:pt>
                <c:pt idx="86">
                  <c:v>27.0</c:v>
                </c:pt>
                <c:pt idx="87">
                  <c:v>23.0</c:v>
                </c:pt>
                <c:pt idx="88">
                  <c:v>13.0</c:v>
                </c:pt>
                <c:pt idx="89">
                  <c:v>22.0</c:v>
                </c:pt>
                <c:pt idx="90">
                  <c:v>17.0</c:v>
                </c:pt>
                <c:pt idx="91">
                  <c:v>11.0</c:v>
                </c:pt>
                <c:pt idx="92">
                  <c:v>10.0</c:v>
                </c:pt>
                <c:pt idx="93">
                  <c:v>16.0</c:v>
                </c:pt>
                <c:pt idx="94">
                  <c:v>17.0</c:v>
                </c:pt>
                <c:pt idx="95">
                  <c:v>13.0</c:v>
                </c:pt>
                <c:pt idx="96">
                  <c:v>10.0</c:v>
                </c:pt>
                <c:pt idx="97">
                  <c:v>13.0</c:v>
                </c:pt>
                <c:pt idx="98">
                  <c:v>20.0</c:v>
                </c:pt>
                <c:pt idx="99">
                  <c:v>20.0</c:v>
                </c:pt>
                <c:pt idx="100">
                  <c:v>25.0</c:v>
                </c:pt>
                <c:pt idx="101">
                  <c:v>20.0</c:v>
                </c:pt>
                <c:pt idx="102">
                  <c:v>22.0</c:v>
                </c:pt>
                <c:pt idx="103">
                  <c:v>17.0</c:v>
                </c:pt>
                <c:pt idx="104">
                  <c:v>21.0</c:v>
                </c:pt>
                <c:pt idx="105">
                  <c:v>19.0</c:v>
                </c:pt>
                <c:pt idx="106">
                  <c:v>11.0</c:v>
                </c:pt>
                <c:pt idx="107">
                  <c:v>23.0</c:v>
                </c:pt>
                <c:pt idx="108">
                  <c:v>29.0</c:v>
                </c:pt>
                <c:pt idx="109">
                  <c:v>30.0</c:v>
                </c:pt>
                <c:pt idx="110">
                  <c:v>21.0</c:v>
                </c:pt>
                <c:pt idx="111">
                  <c:v>31.0</c:v>
                </c:pt>
                <c:pt idx="112">
                  <c:v>26.0</c:v>
                </c:pt>
                <c:pt idx="113">
                  <c:v>20.0</c:v>
                </c:pt>
                <c:pt idx="114">
                  <c:v>20.0</c:v>
                </c:pt>
                <c:pt idx="115">
                  <c:v>15.0</c:v>
                </c:pt>
                <c:pt idx="116">
                  <c:v>27.0</c:v>
                </c:pt>
                <c:pt idx="117">
                  <c:v>24.0</c:v>
                </c:pt>
                <c:pt idx="118">
                  <c:v>22.0</c:v>
                </c:pt>
                <c:pt idx="119">
                  <c:v>20.0</c:v>
                </c:pt>
                <c:pt idx="120">
                  <c:v>15.0</c:v>
                </c:pt>
                <c:pt idx="121">
                  <c:v>13.0</c:v>
                </c:pt>
              </c:numCache>
            </c:numRef>
          </c:val>
          <c:smooth val="0"/>
        </c:ser>
        <c:dLbls>
          <c:showLegendKey val="0"/>
          <c:showVal val="0"/>
          <c:showCatName val="0"/>
          <c:showSerName val="0"/>
          <c:showPercent val="0"/>
          <c:showBubbleSize val="0"/>
        </c:dLbls>
        <c:smooth val="0"/>
        <c:axId val="1880993776"/>
        <c:axId val="1880867552"/>
      </c:lineChart>
      <c:catAx>
        <c:axId val="18809937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880867552"/>
        <c:crosses val="autoZero"/>
        <c:auto val="1"/>
        <c:lblAlgn val="ctr"/>
        <c:lblOffset val="100"/>
        <c:tickLblSkip val="4"/>
        <c:noMultiLvlLbl val="0"/>
      </c:catAx>
      <c:valAx>
        <c:axId val="188086755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880993776"/>
        <c:crosses val="autoZero"/>
        <c:crossBetween val="between"/>
      </c:valAx>
      <c:spPr>
        <a:solidFill>
          <a:srgbClr val="FFFFFF"/>
        </a:solidFill>
        <a:ln w="25400">
          <a:noFill/>
        </a:ln>
      </c:spPr>
    </c:plotArea>
    <c:legend>
      <c:legendPos val="r"/>
      <c:layout>
        <c:manualLayout>
          <c:xMode val="edge"/>
          <c:yMode val="edge"/>
          <c:x val="0.850746880324203"/>
          <c:y val="0.127168270632838"/>
          <c:w val="0.141293763718131"/>
          <c:h val="0.325626640419979"/>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overlay val="0"/>
      <c:spPr>
        <a:noFill/>
        <a:ln w="25400">
          <a:noFill/>
        </a:ln>
      </c:spPr>
    </c:title>
    <c:autoTitleDeleted val="0"/>
    <c:plotArea>
      <c:layout>
        <c:manualLayout>
          <c:layoutTarget val="inner"/>
          <c:xMode val="edge"/>
          <c:yMode val="edge"/>
          <c:x val="0.089285714285714"/>
          <c:y val="0.127868852459016"/>
          <c:w val="0.770833333333401"/>
          <c:h val="0.639344262295163"/>
        </c:manualLayout>
      </c:layout>
      <c:lineChart>
        <c:grouping val="standard"/>
        <c:varyColors val="0"/>
        <c:ser>
          <c:idx val="0"/>
          <c:order val="0"/>
          <c:tx>
            <c:strRef>
              <c:f>Sourcedata!$A$4</c:f>
              <c:strCache>
                <c:ptCount val="1"/>
                <c:pt idx="0">
                  <c:v>Atlantic </c:v>
                </c:pt>
              </c:strCache>
            </c:strRef>
          </c:tx>
          <c:spPr>
            <a:ln w="25400">
              <a:solidFill>
                <a:srgbClr val="666699"/>
              </a:solidFill>
              <a:prstDash val="solid"/>
            </a:ln>
          </c:spPr>
          <c:marker>
            <c:symbol val="none"/>
          </c:marker>
          <c:cat>
            <c:numRef>
              <c:f>Sourcedata!$FG$3:$JX$3</c:f>
              <c:numCache>
                <c:formatCode>d\-mmm\-yy</c:formatCode>
                <c:ptCount val="122"/>
                <c:pt idx="0">
                  <c:v>41641.0</c:v>
                </c:pt>
                <c:pt idx="1">
                  <c:v>41647.0</c:v>
                </c:pt>
                <c:pt idx="2">
                  <c:v>41654.0</c:v>
                </c:pt>
                <c:pt idx="3">
                  <c:v>41661.0</c:v>
                </c:pt>
                <c:pt idx="4">
                  <c:v>41668.0</c:v>
                </c:pt>
                <c:pt idx="5">
                  <c:v>41675.0</c:v>
                </c:pt>
                <c:pt idx="6">
                  <c:v>41682.0</c:v>
                </c:pt>
                <c:pt idx="7">
                  <c:v>41690.0</c:v>
                </c:pt>
                <c:pt idx="8">
                  <c:v>41696.0</c:v>
                </c:pt>
                <c:pt idx="9">
                  <c:v>41703.0</c:v>
                </c:pt>
                <c:pt idx="10">
                  <c:v>41710.0</c:v>
                </c:pt>
                <c:pt idx="11">
                  <c:v>41717.0</c:v>
                </c:pt>
                <c:pt idx="12">
                  <c:v>41724.0</c:v>
                </c:pt>
                <c:pt idx="13">
                  <c:v>41731.0</c:v>
                </c:pt>
                <c:pt idx="14">
                  <c:v>41738.0</c:v>
                </c:pt>
                <c:pt idx="15">
                  <c:v>41745.0</c:v>
                </c:pt>
                <c:pt idx="16">
                  <c:v>41752.0</c:v>
                </c:pt>
                <c:pt idx="17">
                  <c:v>41759.0</c:v>
                </c:pt>
                <c:pt idx="18">
                  <c:v>41766.0</c:v>
                </c:pt>
                <c:pt idx="19">
                  <c:v>41773.0</c:v>
                </c:pt>
                <c:pt idx="20">
                  <c:v>41780.0</c:v>
                </c:pt>
                <c:pt idx="21">
                  <c:v>41789.0</c:v>
                </c:pt>
                <c:pt idx="22">
                  <c:v>41794.0</c:v>
                </c:pt>
                <c:pt idx="23">
                  <c:v>41801.0</c:v>
                </c:pt>
                <c:pt idx="24">
                  <c:v>41808.0</c:v>
                </c:pt>
                <c:pt idx="25">
                  <c:v>41815.0</c:v>
                </c:pt>
                <c:pt idx="26">
                  <c:v>41822.0</c:v>
                </c:pt>
                <c:pt idx="27">
                  <c:v>41829.0</c:v>
                </c:pt>
                <c:pt idx="28">
                  <c:v>41837.0</c:v>
                </c:pt>
                <c:pt idx="29">
                  <c:v>41843.0</c:v>
                </c:pt>
                <c:pt idx="30">
                  <c:v>41850.0</c:v>
                </c:pt>
                <c:pt idx="31">
                  <c:v>41857.0</c:v>
                </c:pt>
                <c:pt idx="32">
                  <c:v>41865.0</c:v>
                </c:pt>
                <c:pt idx="33">
                  <c:v>41871.0</c:v>
                </c:pt>
                <c:pt idx="34">
                  <c:v>41878.0</c:v>
                </c:pt>
                <c:pt idx="35">
                  <c:v>41885.0</c:v>
                </c:pt>
                <c:pt idx="36">
                  <c:v>41892.0</c:v>
                </c:pt>
                <c:pt idx="37">
                  <c:v>41899.0</c:v>
                </c:pt>
                <c:pt idx="38">
                  <c:v>41906.0</c:v>
                </c:pt>
                <c:pt idx="39">
                  <c:v>41913.0</c:v>
                </c:pt>
                <c:pt idx="40">
                  <c:v>41920.0</c:v>
                </c:pt>
                <c:pt idx="41">
                  <c:v>41927.0</c:v>
                </c:pt>
                <c:pt idx="42">
                  <c:v>41934.0</c:v>
                </c:pt>
                <c:pt idx="43">
                  <c:v>41941.0</c:v>
                </c:pt>
                <c:pt idx="44">
                  <c:v>41947.0</c:v>
                </c:pt>
                <c:pt idx="45">
                  <c:v>41953.0</c:v>
                </c:pt>
                <c:pt idx="46">
                  <c:v>41961.0</c:v>
                </c:pt>
                <c:pt idx="47">
                  <c:v>41969.0</c:v>
                </c:pt>
                <c:pt idx="48">
                  <c:v>41976.0</c:v>
                </c:pt>
                <c:pt idx="49">
                  <c:v>41985.0</c:v>
                </c:pt>
                <c:pt idx="50">
                  <c:v>41990.0</c:v>
                </c:pt>
                <c:pt idx="51">
                  <c:v>41997.0</c:v>
                </c:pt>
                <c:pt idx="52">
                  <c:v>42004.0</c:v>
                </c:pt>
                <c:pt idx="53">
                  <c:v>42011.0</c:v>
                </c:pt>
                <c:pt idx="54">
                  <c:v>42018.0</c:v>
                </c:pt>
                <c:pt idx="55">
                  <c:v>42025.0</c:v>
                </c:pt>
                <c:pt idx="56">
                  <c:v>42033.0</c:v>
                </c:pt>
                <c:pt idx="57">
                  <c:v>42039.0</c:v>
                </c:pt>
                <c:pt idx="58">
                  <c:v>42046.0</c:v>
                </c:pt>
                <c:pt idx="59">
                  <c:v>42053.0</c:v>
                </c:pt>
                <c:pt idx="60">
                  <c:v>42060.0</c:v>
                </c:pt>
                <c:pt idx="61">
                  <c:v>42067.0</c:v>
                </c:pt>
                <c:pt idx="62">
                  <c:v>42074.0</c:v>
                </c:pt>
                <c:pt idx="63">
                  <c:v>42081.0</c:v>
                </c:pt>
                <c:pt idx="64">
                  <c:v>42088.0</c:v>
                </c:pt>
                <c:pt idx="65">
                  <c:v>42095.0</c:v>
                </c:pt>
                <c:pt idx="66">
                  <c:v>42102.0</c:v>
                </c:pt>
                <c:pt idx="67">
                  <c:v>42109.0</c:v>
                </c:pt>
                <c:pt idx="68">
                  <c:v>42116.0</c:v>
                </c:pt>
                <c:pt idx="69">
                  <c:v>42125.0</c:v>
                </c:pt>
                <c:pt idx="70">
                  <c:v>42130.0</c:v>
                </c:pt>
                <c:pt idx="71">
                  <c:v>42137.0</c:v>
                </c:pt>
                <c:pt idx="72">
                  <c:v>42144.0</c:v>
                </c:pt>
                <c:pt idx="73">
                  <c:v>42151.0</c:v>
                </c:pt>
                <c:pt idx="74">
                  <c:v>42159.0</c:v>
                </c:pt>
                <c:pt idx="75">
                  <c:v>42166.0</c:v>
                </c:pt>
                <c:pt idx="76">
                  <c:v>42173.0</c:v>
                </c:pt>
                <c:pt idx="77">
                  <c:v>42180.0</c:v>
                </c:pt>
                <c:pt idx="78">
                  <c:v>42186.0</c:v>
                </c:pt>
                <c:pt idx="79">
                  <c:v>42194.0</c:v>
                </c:pt>
                <c:pt idx="80">
                  <c:v>42200.0</c:v>
                </c:pt>
                <c:pt idx="81">
                  <c:v>42209.0</c:v>
                </c:pt>
                <c:pt idx="82">
                  <c:v>42214.0</c:v>
                </c:pt>
                <c:pt idx="83">
                  <c:v>42221.0</c:v>
                </c:pt>
                <c:pt idx="84">
                  <c:v>42230.0</c:v>
                </c:pt>
                <c:pt idx="85">
                  <c:v>42237.0</c:v>
                </c:pt>
                <c:pt idx="86">
                  <c:v>42244.0</c:v>
                </c:pt>
                <c:pt idx="87">
                  <c:v>42251.0</c:v>
                </c:pt>
                <c:pt idx="88">
                  <c:v>42258.0</c:v>
                </c:pt>
                <c:pt idx="89">
                  <c:v>42263.0</c:v>
                </c:pt>
                <c:pt idx="90">
                  <c:v>42270.0</c:v>
                </c:pt>
                <c:pt idx="91">
                  <c:v>42277.0</c:v>
                </c:pt>
                <c:pt idx="92">
                  <c:v>42284.0</c:v>
                </c:pt>
                <c:pt idx="93">
                  <c:v>42291.0</c:v>
                </c:pt>
                <c:pt idx="94">
                  <c:v>42298.0</c:v>
                </c:pt>
                <c:pt idx="95">
                  <c:v>42305.0</c:v>
                </c:pt>
                <c:pt idx="96">
                  <c:v>42312.0</c:v>
                </c:pt>
                <c:pt idx="97">
                  <c:v>42319.0</c:v>
                </c:pt>
                <c:pt idx="98">
                  <c:v>42326.0</c:v>
                </c:pt>
                <c:pt idx="99">
                  <c:v>42333.0</c:v>
                </c:pt>
                <c:pt idx="100">
                  <c:v>42340.0</c:v>
                </c:pt>
                <c:pt idx="101">
                  <c:v>42347.0</c:v>
                </c:pt>
                <c:pt idx="102">
                  <c:v>42354.0</c:v>
                </c:pt>
                <c:pt idx="103">
                  <c:v>42361.0</c:v>
                </c:pt>
                <c:pt idx="104">
                  <c:v>42368.0</c:v>
                </c:pt>
                <c:pt idx="105">
                  <c:v>42375.0</c:v>
                </c:pt>
                <c:pt idx="106">
                  <c:v>42382.0</c:v>
                </c:pt>
                <c:pt idx="107">
                  <c:v>42389.0</c:v>
                </c:pt>
                <c:pt idx="108">
                  <c:v>42396.0</c:v>
                </c:pt>
                <c:pt idx="109">
                  <c:v>42403.0</c:v>
                </c:pt>
                <c:pt idx="110">
                  <c:v>42410.0</c:v>
                </c:pt>
                <c:pt idx="111">
                  <c:v>42417.0</c:v>
                </c:pt>
                <c:pt idx="112">
                  <c:v>42424.0</c:v>
                </c:pt>
                <c:pt idx="113">
                  <c:v>42431.0</c:v>
                </c:pt>
                <c:pt idx="114">
                  <c:v>42438.0</c:v>
                </c:pt>
                <c:pt idx="115">
                  <c:v>42445.0</c:v>
                </c:pt>
                <c:pt idx="116">
                  <c:v>42452.0</c:v>
                </c:pt>
                <c:pt idx="117">
                  <c:v>42459.0</c:v>
                </c:pt>
                <c:pt idx="118">
                  <c:v>42466.0</c:v>
                </c:pt>
                <c:pt idx="119">
                  <c:v>42473.0</c:v>
                </c:pt>
                <c:pt idx="120">
                  <c:v>42480.0</c:v>
                </c:pt>
                <c:pt idx="121">
                  <c:v>42487.0</c:v>
                </c:pt>
              </c:numCache>
            </c:numRef>
          </c:cat>
          <c:val>
            <c:numRef>
              <c:f>Sourcedata!$FG$4:$JX$4</c:f>
              <c:numCache>
                <c:formatCode>0.0</c:formatCode>
                <c:ptCount val="122"/>
                <c:pt idx="0">
                  <c:v>3.166666666666666</c:v>
                </c:pt>
                <c:pt idx="1">
                  <c:v>2.854166666666666</c:v>
                </c:pt>
                <c:pt idx="2">
                  <c:v>2.625</c:v>
                </c:pt>
                <c:pt idx="3">
                  <c:v>2.6875</c:v>
                </c:pt>
                <c:pt idx="4">
                  <c:v>2.25</c:v>
                </c:pt>
                <c:pt idx="5">
                  <c:v>2.291666666666666</c:v>
                </c:pt>
                <c:pt idx="6">
                  <c:v>2.916666666666666</c:v>
                </c:pt>
                <c:pt idx="7">
                  <c:v>3.5</c:v>
                </c:pt>
                <c:pt idx="8">
                  <c:v>3.041666666666667</c:v>
                </c:pt>
                <c:pt idx="9">
                  <c:v>5.058823529411764</c:v>
                </c:pt>
                <c:pt idx="10">
                  <c:v>6.823529411764705</c:v>
                </c:pt>
                <c:pt idx="11">
                  <c:v>7.088235294117646</c:v>
                </c:pt>
                <c:pt idx="12">
                  <c:v>6.058823529411764</c:v>
                </c:pt>
                <c:pt idx="13">
                  <c:v>4.147058823529412</c:v>
                </c:pt>
                <c:pt idx="14">
                  <c:v>4.735294117647059</c:v>
                </c:pt>
                <c:pt idx="15">
                  <c:v>5.117647058823529</c:v>
                </c:pt>
                <c:pt idx="16">
                  <c:v>5.352941176470588</c:v>
                </c:pt>
                <c:pt idx="17">
                  <c:v>5.705882352941176</c:v>
                </c:pt>
                <c:pt idx="18">
                  <c:v>6.735294117647059</c:v>
                </c:pt>
                <c:pt idx="19">
                  <c:v>7.058823529411764</c:v>
                </c:pt>
                <c:pt idx="20">
                  <c:v>6.852941176470588</c:v>
                </c:pt>
                <c:pt idx="21">
                  <c:v>5.205882352941176</c:v>
                </c:pt>
                <c:pt idx="22">
                  <c:v>5.117647058823529</c:v>
                </c:pt>
                <c:pt idx="23">
                  <c:v>3.970588235294118</c:v>
                </c:pt>
                <c:pt idx="24">
                  <c:v>4.088235294117646</c:v>
                </c:pt>
                <c:pt idx="25">
                  <c:v>3.617647058823529</c:v>
                </c:pt>
                <c:pt idx="26">
                  <c:v>3.441176470588235</c:v>
                </c:pt>
                <c:pt idx="27">
                  <c:v>3.352941176470588</c:v>
                </c:pt>
                <c:pt idx="28">
                  <c:v>4.882352941176471</c:v>
                </c:pt>
                <c:pt idx="29">
                  <c:v>4.529411764705882</c:v>
                </c:pt>
                <c:pt idx="30">
                  <c:v>4.088235294117646</c:v>
                </c:pt>
                <c:pt idx="31">
                  <c:v>4.970588235294117</c:v>
                </c:pt>
                <c:pt idx="32">
                  <c:v>5.147058823529412</c:v>
                </c:pt>
                <c:pt idx="33">
                  <c:v>5.911764705882353</c:v>
                </c:pt>
                <c:pt idx="34">
                  <c:v>5.176470588235294</c:v>
                </c:pt>
                <c:pt idx="35">
                  <c:v>5.794117647058823</c:v>
                </c:pt>
                <c:pt idx="36">
                  <c:v>5.941176470588235</c:v>
                </c:pt>
                <c:pt idx="37">
                  <c:v>5.617647058823529</c:v>
                </c:pt>
                <c:pt idx="38">
                  <c:v>5.411764705882353</c:v>
                </c:pt>
                <c:pt idx="39">
                  <c:v>5.029411764705882</c:v>
                </c:pt>
                <c:pt idx="40">
                  <c:v>5.147058823529412</c:v>
                </c:pt>
                <c:pt idx="41">
                  <c:v>6.058823529411764</c:v>
                </c:pt>
                <c:pt idx="42">
                  <c:v>5.323529411764705</c:v>
                </c:pt>
                <c:pt idx="43">
                  <c:v>5.0</c:v>
                </c:pt>
                <c:pt idx="44">
                  <c:v>5.0</c:v>
                </c:pt>
                <c:pt idx="45">
                  <c:v>4.764705882352941</c:v>
                </c:pt>
                <c:pt idx="46">
                  <c:v>4.323529411764705</c:v>
                </c:pt>
                <c:pt idx="47">
                  <c:v>3.647058823529412</c:v>
                </c:pt>
                <c:pt idx="48">
                  <c:v>4.323529411764705</c:v>
                </c:pt>
                <c:pt idx="49">
                  <c:v>4.205882352941176</c:v>
                </c:pt>
                <c:pt idx="50">
                  <c:v>5.176470588235294</c:v>
                </c:pt>
                <c:pt idx="51">
                  <c:v>6.264705882352941</c:v>
                </c:pt>
                <c:pt idx="52">
                  <c:v>4.911764705882353</c:v>
                </c:pt>
                <c:pt idx="53">
                  <c:v>5.647058823529412</c:v>
                </c:pt>
                <c:pt idx="54">
                  <c:v>5.029411764705882</c:v>
                </c:pt>
                <c:pt idx="55">
                  <c:v>4.294117647058823</c:v>
                </c:pt>
                <c:pt idx="56">
                  <c:v>4.117647058823529</c:v>
                </c:pt>
                <c:pt idx="57">
                  <c:v>4.176470588235294</c:v>
                </c:pt>
                <c:pt idx="58">
                  <c:v>4.529411764705882</c:v>
                </c:pt>
                <c:pt idx="59">
                  <c:v>4.352941176470588</c:v>
                </c:pt>
                <c:pt idx="60">
                  <c:v>4.470588235294117</c:v>
                </c:pt>
                <c:pt idx="61">
                  <c:v>3.882352941176471</c:v>
                </c:pt>
                <c:pt idx="62">
                  <c:v>4.676470588235294</c:v>
                </c:pt>
                <c:pt idx="63">
                  <c:v>5.941176470588235</c:v>
                </c:pt>
                <c:pt idx="64">
                  <c:v>6.441176470588235</c:v>
                </c:pt>
                <c:pt idx="65">
                  <c:v>5.529411764705882</c:v>
                </c:pt>
                <c:pt idx="66">
                  <c:v>5.147058823529412</c:v>
                </c:pt>
                <c:pt idx="67">
                  <c:v>4.470588235294117</c:v>
                </c:pt>
                <c:pt idx="68">
                  <c:v>3.617647058823529</c:v>
                </c:pt>
                <c:pt idx="69">
                  <c:v>3.205882352941176</c:v>
                </c:pt>
                <c:pt idx="70">
                  <c:v>3.676470588235294</c:v>
                </c:pt>
                <c:pt idx="71">
                  <c:v>3.382352941176471</c:v>
                </c:pt>
                <c:pt idx="72">
                  <c:v>4.411764705882353</c:v>
                </c:pt>
                <c:pt idx="73">
                  <c:v>5.176470588235294</c:v>
                </c:pt>
                <c:pt idx="74">
                  <c:v>5.617647058823529</c:v>
                </c:pt>
                <c:pt idx="75">
                  <c:v>6.352941176470588</c:v>
                </c:pt>
                <c:pt idx="76">
                  <c:v>5.264705882352941</c:v>
                </c:pt>
                <c:pt idx="77">
                  <c:v>4.294117647058823</c:v>
                </c:pt>
                <c:pt idx="78">
                  <c:v>5.323529411764705</c:v>
                </c:pt>
                <c:pt idx="79">
                  <c:v>7.529411764705882</c:v>
                </c:pt>
                <c:pt idx="80">
                  <c:v>8.470588235294117</c:v>
                </c:pt>
                <c:pt idx="81">
                  <c:v>6.794117647058823</c:v>
                </c:pt>
                <c:pt idx="82">
                  <c:v>6.058823529411764</c:v>
                </c:pt>
                <c:pt idx="83">
                  <c:v>3.970588235294118</c:v>
                </c:pt>
                <c:pt idx="84">
                  <c:v>3.470588235294118</c:v>
                </c:pt>
                <c:pt idx="85">
                  <c:v>2.323529411764706</c:v>
                </c:pt>
                <c:pt idx="86">
                  <c:v>1.5</c:v>
                </c:pt>
                <c:pt idx="87">
                  <c:v>3.794117647058823</c:v>
                </c:pt>
                <c:pt idx="88">
                  <c:v>4.117647058823529</c:v>
                </c:pt>
                <c:pt idx="89">
                  <c:v>4.176470588235294</c:v>
                </c:pt>
                <c:pt idx="90">
                  <c:v>5.264705882352941</c:v>
                </c:pt>
                <c:pt idx="91">
                  <c:v>4.588235294117646</c:v>
                </c:pt>
                <c:pt idx="92">
                  <c:v>3.882352941176471</c:v>
                </c:pt>
                <c:pt idx="93">
                  <c:v>3.558823529411764</c:v>
                </c:pt>
                <c:pt idx="94">
                  <c:v>4.470588235294117</c:v>
                </c:pt>
                <c:pt idx="95">
                  <c:v>4.235294117647059</c:v>
                </c:pt>
                <c:pt idx="96">
                  <c:v>4.147058823529412</c:v>
                </c:pt>
                <c:pt idx="97">
                  <c:v>5.323529411764705</c:v>
                </c:pt>
                <c:pt idx="98">
                  <c:v>4.029411764705882</c:v>
                </c:pt>
                <c:pt idx="99">
                  <c:v>4.147058823529412</c:v>
                </c:pt>
                <c:pt idx="100">
                  <c:v>4.352941176470588</c:v>
                </c:pt>
                <c:pt idx="101">
                  <c:v>4.441176470588235</c:v>
                </c:pt>
                <c:pt idx="102">
                  <c:v>4.264705882352941</c:v>
                </c:pt>
                <c:pt idx="103">
                  <c:v>4.294117647058823</c:v>
                </c:pt>
                <c:pt idx="104">
                  <c:v>3.470588235294118</c:v>
                </c:pt>
                <c:pt idx="105">
                  <c:v>1.352941176470588</c:v>
                </c:pt>
                <c:pt idx="106">
                  <c:v>3.264705882352941</c:v>
                </c:pt>
                <c:pt idx="107">
                  <c:v>2.029411764705882</c:v>
                </c:pt>
                <c:pt idx="108">
                  <c:v>2.558823529411764</c:v>
                </c:pt>
                <c:pt idx="109">
                  <c:v>4.147058823529412</c:v>
                </c:pt>
                <c:pt idx="110">
                  <c:v>4.264705882352941</c:v>
                </c:pt>
                <c:pt idx="111">
                  <c:v>4.294117647058823</c:v>
                </c:pt>
                <c:pt idx="112">
                  <c:v>4.882352941176471</c:v>
                </c:pt>
                <c:pt idx="113">
                  <c:v>4.764705882352941</c:v>
                </c:pt>
                <c:pt idx="114">
                  <c:v>5.470588235294117</c:v>
                </c:pt>
                <c:pt idx="115">
                  <c:v>6.852941176470588</c:v>
                </c:pt>
                <c:pt idx="116">
                  <c:v>6.205882352941176</c:v>
                </c:pt>
                <c:pt idx="117">
                  <c:v>6.529411764705882</c:v>
                </c:pt>
                <c:pt idx="118">
                  <c:v>5.705882352941176</c:v>
                </c:pt>
                <c:pt idx="119">
                  <c:v>6.852941176470588</c:v>
                </c:pt>
                <c:pt idx="120">
                  <c:v>5.323529411764705</c:v>
                </c:pt>
                <c:pt idx="121">
                  <c:v>6.235294117647059</c:v>
                </c:pt>
              </c:numCache>
            </c:numRef>
          </c:val>
          <c:smooth val="0"/>
        </c:ser>
        <c:ser>
          <c:idx val="1"/>
          <c:order val="1"/>
          <c:tx>
            <c:v>Pacific</c:v>
          </c:tx>
          <c:spPr>
            <a:ln w="25400">
              <a:solidFill>
                <a:srgbClr val="993366"/>
              </a:solidFill>
              <a:prstDash val="solid"/>
            </a:ln>
          </c:spPr>
          <c:marker>
            <c:symbol val="none"/>
          </c:marker>
          <c:cat>
            <c:numRef>
              <c:f>Sourcedata!$FG$3:$JX$3</c:f>
              <c:numCache>
                <c:formatCode>d\-mmm\-yy</c:formatCode>
                <c:ptCount val="122"/>
                <c:pt idx="0">
                  <c:v>41641.0</c:v>
                </c:pt>
                <c:pt idx="1">
                  <c:v>41647.0</c:v>
                </c:pt>
                <c:pt idx="2">
                  <c:v>41654.0</c:v>
                </c:pt>
                <c:pt idx="3">
                  <c:v>41661.0</c:v>
                </c:pt>
                <c:pt idx="4">
                  <c:v>41668.0</c:v>
                </c:pt>
                <c:pt idx="5">
                  <c:v>41675.0</c:v>
                </c:pt>
                <c:pt idx="6">
                  <c:v>41682.0</c:v>
                </c:pt>
                <c:pt idx="7">
                  <c:v>41690.0</c:v>
                </c:pt>
                <c:pt idx="8">
                  <c:v>41696.0</c:v>
                </c:pt>
                <c:pt idx="9">
                  <c:v>41703.0</c:v>
                </c:pt>
                <c:pt idx="10">
                  <c:v>41710.0</c:v>
                </c:pt>
                <c:pt idx="11">
                  <c:v>41717.0</c:v>
                </c:pt>
                <c:pt idx="12">
                  <c:v>41724.0</c:v>
                </c:pt>
                <c:pt idx="13">
                  <c:v>41731.0</c:v>
                </c:pt>
                <c:pt idx="14">
                  <c:v>41738.0</c:v>
                </c:pt>
                <c:pt idx="15">
                  <c:v>41745.0</c:v>
                </c:pt>
                <c:pt idx="16">
                  <c:v>41752.0</c:v>
                </c:pt>
                <c:pt idx="17">
                  <c:v>41759.0</c:v>
                </c:pt>
                <c:pt idx="18">
                  <c:v>41766.0</c:v>
                </c:pt>
                <c:pt idx="19">
                  <c:v>41773.0</c:v>
                </c:pt>
                <c:pt idx="20">
                  <c:v>41780.0</c:v>
                </c:pt>
                <c:pt idx="21">
                  <c:v>41789.0</c:v>
                </c:pt>
                <c:pt idx="22">
                  <c:v>41794.0</c:v>
                </c:pt>
                <c:pt idx="23">
                  <c:v>41801.0</c:v>
                </c:pt>
                <c:pt idx="24">
                  <c:v>41808.0</c:v>
                </c:pt>
                <c:pt idx="25">
                  <c:v>41815.0</c:v>
                </c:pt>
                <c:pt idx="26">
                  <c:v>41822.0</c:v>
                </c:pt>
                <c:pt idx="27">
                  <c:v>41829.0</c:v>
                </c:pt>
                <c:pt idx="28">
                  <c:v>41837.0</c:v>
                </c:pt>
                <c:pt idx="29">
                  <c:v>41843.0</c:v>
                </c:pt>
                <c:pt idx="30">
                  <c:v>41850.0</c:v>
                </c:pt>
                <c:pt idx="31">
                  <c:v>41857.0</c:v>
                </c:pt>
                <c:pt idx="32">
                  <c:v>41865.0</c:v>
                </c:pt>
                <c:pt idx="33">
                  <c:v>41871.0</c:v>
                </c:pt>
                <c:pt idx="34">
                  <c:v>41878.0</c:v>
                </c:pt>
                <c:pt idx="35">
                  <c:v>41885.0</c:v>
                </c:pt>
                <c:pt idx="36">
                  <c:v>41892.0</c:v>
                </c:pt>
                <c:pt idx="37">
                  <c:v>41899.0</c:v>
                </c:pt>
                <c:pt idx="38">
                  <c:v>41906.0</c:v>
                </c:pt>
                <c:pt idx="39">
                  <c:v>41913.0</c:v>
                </c:pt>
                <c:pt idx="40">
                  <c:v>41920.0</c:v>
                </c:pt>
                <c:pt idx="41">
                  <c:v>41927.0</c:v>
                </c:pt>
                <c:pt idx="42">
                  <c:v>41934.0</c:v>
                </c:pt>
                <c:pt idx="43">
                  <c:v>41941.0</c:v>
                </c:pt>
                <c:pt idx="44">
                  <c:v>41947.0</c:v>
                </c:pt>
                <c:pt idx="45">
                  <c:v>41953.0</c:v>
                </c:pt>
                <c:pt idx="46">
                  <c:v>41961.0</c:v>
                </c:pt>
                <c:pt idx="47">
                  <c:v>41969.0</c:v>
                </c:pt>
                <c:pt idx="48">
                  <c:v>41976.0</c:v>
                </c:pt>
                <c:pt idx="49">
                  <c:v>41985.0</c:v>
                </c:pt>
                <c:pt idx="50">
                  <c:v>41990.0</c:v>
                </c:pt>
                <c:pt idx="51">
                  <c:v>41997.0</c:v>
                </c:pt>
                <c:pt idx="52">
                  <c:v>42004.0</c:v>
                </c:pt>
                <c:pt idx="53">
                  <c:v>42011.0</c:v>
                </c:pt>
                <c:pt idx="54">
                  <c:v>42018.0</c:v>
                </c:pt>
                <c:pt idx="55">
                  <c:v>42025.0</c:v>
                </c:pt>
                <c:pt idx="56">
                  <c:v>42033.0</c:v>
                </c:pt>
                <c:pt idx="57">
                  <c:v>42039.0</c:v>
                </c:pt>
                <c:pt idx="58">
                  <c:v>42046.0</c:v>
                </c:pt>
                <c:pt idx="59">
                  <c:v>42053.0</c:v>
                </c:pt>
                <c:pt idx="60">
                  <c:v>42060.0</c:v>
                </c:pt>
                <c:pt idx="61">
                  <c:v>42067.0</c:v>
                </c:pt>
                <c:pt idx="62">
                  <c:v>42074.0</c:v>
                </c:pt>
                <c:pt idx="63">
                  <c:v>42081.0</c:v>
                </c:pt>
                <c:pt idx="64">
                  <c:v>42088.0</c:v>
                </c:pt>
                <c:pt idx="65">
                  <c:v>42095.0</c:v>
                </c:pt>
                <c:pt idx="66">
                  <c:v>42102.0</c:v>
                </c:pt>
                <c:pt idx="67">
                  <c:v>42109.0</c:v>
                </c:pt>
                <c:pt idx="68">
                  <c:v>42116.0</c:v>
                </c:pt>
                <c:pt idx="69">
                  <c:v>42125.0</c:v>
                </c:pt>
                <c:pt idx="70">
                  <c:v>42130.0</c:v>
                </c:pt>
                <c:pt idx="71">
                  <c:v>42137.0</c:v>
                </c:pt>
                <c:pt idx="72">
                  <c:v>42144.0</c:v>
                </c:pt>
                <c:pt idx="73">
                  <c:v>42151.0</c:v>
                </c:pt>
                <c:pt idx="74">
                  <c:v>42159.0</c:v>
                </c:pt>
                <c:pt idx="75">
                  <c:v>42166.0</c:v>
                </c:pt>
                <c:pt idx="76">
                  <c:v>42173.0</c:v>
                </c:pt>
                <c:pt idx="77">
                  <c:v>42180.0</c:v>
                </c:pt>
                <c:pt idx="78">
                  <c:v>42186.0</c:v>
                </c:pt>
                <c:pt idx="79">
                  <c:v>42194.0</c:v>
                </c:pt>
                <c:pt idx="80">
                  <c:v>42200.0</c:v>
                </c:pt>
                <c:pt idx="81">
                  <c:v>42209.0</c:v>
                </c:pt>
                <c:pt idx="82">
                  <c:v>42214.0</c:v>
                </c:pt>
                <c:pt idx="83">
                  <c:v>42221.0</c:v>
                </c:pt>
                <c:pt idx="84">
                  <c:v>42230.0</c:v>
                </c:pt>
                <c:pt idx="85">
                  <c:v>42237.0</c:v>
                </c:pt>
                <c:pt idx="86">
                  <c:v>42244.0</c:v>
                </c:pt>
                <c:pt idx="87">
                  <c:v>42251.0</c:v>
                </c:pt>
                <c:pt idx="88">
                  <c:v>42258.0</c:v>
                </c:pt>
                <c:pt idx="89">
                  <c:v>42263.0</c:v>
                </c:pt>
                <c:pt idx="90">
                  <c:v>42270.0</c:v>
                </c:pt>
                <c:pt idx="91">
                  <c:v>42277.0</c:v>
                </c:pt>
                <c:pt idx="92">
                  <c:v>42284.0</c:v>
                </c:pt>
                <c:pt idx="93">
                  <c:v>42291.0</c:v>
                </c:pt>
                <c:pt idx="94">
                  <c:v>42298.0</c:v>
                </c:pt>
                <c:pt idx="95">
                  <c:v>42305.0</c:v>
                </c:pt>
                <c:pt idx="96">
                  <c:v>42312.0</c:v>
                </c:pt>
                <c:pt idx="97">
                  <c:v>42319.0</c:v>
                </c:pt>
                <c:pt idx="98">
                  <c:v>42326.0</c:v>
                </c:pt>
                <c:pt idx="99">
                  <c:v>42333.0</c:v>
                </c:pt>
                <c:pt idx="100">
                  <c:v>42340.0</c:v>
                </c:pt>
                <c:pt idx="101">
                  <c:v>42347.0</c:v>
                </c:pt>
                <c:pt idx="102">
                  <c:v>42354.0</c:v>
                </c:pt>
                <c:pt idx="103">
                  <c:v>42361.0</c:v>
                </c:pt>
                <c:pt idx="104">
                  <c:v>42368.0</c:v>
                </c:pt>
                <c:pt idx="105">
                  <c:v>42375.0</c:v>
                </c:pt>
                <c:pt idx="106">
                  <c:v>42382.0</c:v>
                </c:pt>
                <c:pt idx="107">
                  <c:v>42389.0</c:v>
                </c:pt>
                <c:pt idx="108">
                  <c:v>42396.0</c:v>
                </c:pt>
                <c:pt idx="109">
                  <c:v>42403.0</c:v>
                </c:pt>
                <c:pt idx="110">
                  <c:v>42410.0</c:v>
                </c:pt>
                <c:pt idx="111">
                  <c:v>42417.0</c:v>
                </c:pt>
                <c:pt idx="112">
                  <c:v>42424.0</c:v>
                </c:pt>
                <c:pt idx="113">
                  <c:v>42431.0</c:v>
                </c:pt>
                <c:pt idx="114">
                  <c:v>42438.0</c:v>
                </c:pt>
                <c:pt idx="115">
                  <c:v>42445.0</c:v>
                </c:pt>
                <c:pt idx="116">
                  <c:v>42452.0</c:v>
                </c:pt>
                <c:pt idx="117">
                  <c:v>42459.0</c:v>
                </c:pt>
                <c:pt idx="118">
                  <c:v>42466.0</c:v>
                </c:pt>
                <c:pt idx="119">
                  <c:v>42473.0</c:v>
                </c:pt>
                <c:pt idx="120">
                  <c:v>42480.0</c:v>
                </c:pt>
                <c:pt idx="121">
                  <c:v>42487.0</c:v>
                </c:pt>
              </c:numCache>
            </c:numRef>
          </c:cat>
          <c:val>
            <c:numRef>
              <c:f>Sourcedata!$FG$5:$JX$5</c:f>
              <c:numCache>
                <c:formatCode>0.0</c:formatCode>
                <c:ptCount val="122"/>
                <c:pt idx="0">
                  <c:v>2.863013698630137</c:v>
                </c:pt>
                <c:pt idx="1">
                  <c:v>2.767123287671232</c:v>
                </c:pt>
                <c:pt idx="2">
                  <c:v>2.712328767123288</c:v>
                </c:pt>
                <c:pt idx="3">
                  <c:v>2.582191780821917</c:v>
                </c:pt>
                <c:pt idx="4">
                  <c:v>2.767123287671232</c:v>
                </c:pt>
                <c:pt idx="5">
                  <c:v>2.78082191780822</c:v>
                </c:pt>
                <c:pt idx="6">
                  <c:v>2.506849315068493</c:v>
                </c:pt>
                <c:pt idx="7">
                  <c:v>2.595890410958904</c:v>
                </c:pt>
                <c:pt idx="8">
                  <c:v>3.198630136986301</c:v>
                </c:pt>
                <c:pt idx="9">
                  <c:v>3.178082191780822</c:v>
                </c:pt>
                <c:pt idx="10">
                  <c:v>2.164383561643836</c:v>
                </c:pt>
                <c:pt idx="11">
                  <c:v>2.527397260273972</c:v>
                </c:pt>
                <c:pt idx="12">
                  <c:v>2.732876712328767</c:v>
                </c:pt>
                <c:pt idx="13">
                  <c:v>2.691780821917808</c:v>
                </c:pt>
                <c:pt idx="14">
                  <c:v>2.863013698630137</c:v>
                </c:pt>
                <c:pt idx="15">
                  <c:v>2.86986301369863</c:v>
                </c:pt>
                <c:pt idx="16">
                  <c:v>3.061643835616438</c:v>
                </c:pt>
                <c:pt idx="17">
                  <c:v>3.0</c:v>
                </c:pt>
                <c:pt idx="18">
                  <c:v>2.993150684931507</c:v>
                </c:pt>
                <c:pt idx="19">
                  <c:v>2.904109589041096</c:v>
                </c:pt>
                <c:pt idx="20">
                  <c:v>3.068493150684931</c:v>
                </c:pt>
                <c:pt idx="21">
                  <c:v>3.102739726027397</c:v>
                </c:pt>
                <c:pt idx="22">
                  <c:v>2.636986301369863</c:v>
                </c:pt>
                <c:pt idx="23">
                  <c:v>2.657534246575342</c:v>
                </c:pt>
                <c:pt idx="24">
                  <c:v>2.691780821917808</c:v>
                </c:pt>
                <c:pt idx="25">
                  <c:v>3.02054794520548</c:v>
                </c:pt>
                <c:pt idx="26">
                  <c:v>3.13013698630137</c:v>
                </c:pt>
                <c:pt idx="27">
                  <c:v>2.972602739726027</c:v>
                </c:pt>
                <c:pt idx="28">
                  <c:v>2.835616438356164</c:v>
                </c:pt>
                <c:pt idx="29">
                  <c:v>2.938356164383562</c:v>
                </c:pt>
                <c:pt idx="30">
                  <c:v>3.321917808219178</c:v>
                </c:pt>
                <c:pt idx="31">
                  <c:v>3.205479452054794</c:v>
                </c:pt>
                <c:pt idx="32">
                  <c:v>3.184931506849315</c:v>
                </c:pt>
                <c:pt idx="33">
                  <c:v>3.013698630136986</c:v>
                </c:pt>
                <c:pt idx="34">
                  <c:v>3.116438356164383</c:v>
                </c:pt>
                <c:pt idx="35">
                  <c:v>3.294520547945205</c:v>
                </c:pt>
                <c:pt idx="36">
                  <c:v>3.575342465753425</c:v>
                </c:pt>
                <c:pt idx="37">
                  <c:v>3.698630136986301</c:v>
                </c:pt>
                <c:pt idx="38">
                  <c:v>3.753424657534246</c:v>
                </c:pt>
                <c:pt idx="39">
                  <c:v>2.78082191780822</c:v>
                </c:pt>
                <c:pt idx="40">
                  <c:v>2.753424657534246</c:v>
                </c:pt>
                <c:pt idx="41">
                  <c:v>2.784931506849315</c:v>
                </c:pt>
                <c:pt idx="42">
                  <c:v>2.54109589041096</c:v>
                </c:pt>
                <c:pt idx="43">
                  <c:v>2.753424657534246</c:v>
                </c:pt>
                <c:pt idx="44">
                  <c:v>2.753424657534246</c:v>
                </c:pt>
                <c:pt idx="45">
                  <c:v>2.965753424657534</c:v>
                </c:pt>
                <c:pt idx="46">
                  <c:v>2.917808219178082</c:v>
                </c:pt>
                <c:pt idx="47">
                  <c:v>2.924657534246575</c:v>
                </c:pt>
                <c:pt idx="48">
                  <c:v>2.767123287671232</c:v>
                </c:pt>
                <c:pt idx="49">
                  <c:v>2.931506849315069</c:v>
                </c:pt>
                <c:pt idx="50">
                  <c:v>2.938356164383562</c:v>
                </c:pt>
                <c:pt idx="51">
                  <c:v>2.952054794520548</c:v>
                </c:pt>
                <c:pt idx="52">
                  <c:v>2.904109589041096</c:v>
                </c:pt>
                <c:pt idx="53">
                  <c:v>2.993150684931507</c:v>
                </c:pt>
                <c:pt idx="54">
                  <c:v>2.801369863013698</c:v>
                </c:pt>
                <c:pt idx="55">
                  <c:v>2.965753424657534</c:v>
                </c:pt>
                <c:pt idx="56">
                  <c:v>2.897260273972602</c:v>
                </c:pt>
                <c:pt idx="57">
                  <c:v>2.726027397260274</c:v>
                </c:pt>
                <c:pt idx="58">
                  <c:v>2.479452054794521</c:v>
                </c:pt>
                <c:pt idx="59">
                  <c:v>2.636986301369863</c:v>
                </c:pt>
                <c:pt idx="60">
                  <c:v>2.773972602739726</c:v>
                </c:pt>
                <c:pt idx="61">
                  <c:v>2.719178082191781</c:v>
                </c:pt>
                <c:pt idx="62">
                  <c:v>2.486301369863014</c:v>
                </c:pt>
                <c:pt idx="63">
                  <c:v>2.794520547945205</c:v>
                </c:pt>
                <c:pt idx="64">
                  <c:v>2.664383561643836</c:v>
                </c:pt>
                <c:pt idx="65">
                  <c:v>2.472602739726027</c:v>
                </c:pt>
                <c:pt idx="66">
                  <c:v>3.027397260273972</c:v>
                </c:pt>
                <c:pt idx="67">
                  <c:v>2.5</c:v>
                </c:pt>
                <c:pt idx="68">
                  <c:v>2.273972602739726</c:v>
                </c:pt>
                <c:pt idx="69">
                  <c:v>2.52054794520548</c:v>
                </c:pt>
                <c:pt idx="70">
                  <c:v>2.63013698630137</c:v>
                </c:pt>
                <c:pt idx="71">
                  <c:v>2.575342465753425</c:v>
                </c:pt>
                <c:pt idx="72">
                  <c:v>2.650684931506849</c:v>
                </c:pt>
                <c:pt idx="73">
                  <c:v>2.417808219178082</c:v>
                </c:pt>
                <c:pt idx="74">
                  <c:v>2.442465753424658</c:v>
                </c:pt>
                <c:pt idx="75">
                  <c:v>2.645205479452055</c:v>
                </c:pt>
                <c:pt idx="76">
                  <c:v>2.650684931506849</c:v>
                </c:pt>
                <c:pt idx="77">
                  <c:v>2.342465753424658</c:v>
                </c:pt>
                <c:pt idx="78">
                  <c:v>2.972602739726027</c:v>
                </c:pt>
                <c:pt idx="79">
                  <c:v>2.904109589041096</c:v>
                </c:pt>
                <c:pt idx="80">
                  <c:v>2.189041095890411</c:v>
                </c:pt>
                <c:pt idx="81">
                  <c:v>2.952054794520548</c:v>
                </c:pt>
                <c:pt idx="82">
                  <c:v>3.287671232876712</c:v>
                </c:pt>
                <c:pt idx="83">
                  <c:v>2.253424657534246</c:v>
                </c:pt>
                <c:pt idx="84">
                  <c:v>2.184931506849315</c:v>
                </c:pt>
                <c:pt idx="85">
                  <c:v>3.089041095890411</c:v>
                </c:pt>
                <c:pt idx="86">
                  <c:v>2.36986301369863</c:v>
                </c:pt>
                <c:pt idx="87">
                  <c:v>1.924657534246575</c:v>
                </c:pt>
                <c:pt idx="88">
                  <c:v>1.746575342465753</c:v>
                </c:pt>
                <c:pt idx="89">
                  <c:v>2.445205479452055</c:v>
                </c:pt>
                <c:pt idx="90">
                  <c:v>1.657534246575342</c:v>
                </c:pt>
                <c:pt idx="91">
                  <c:v>2.417808219178082</c:v>
                </c:pt>
                <c:pt idx="92">
                  <c:v>1.73972602739726</c:v>
                </c:pt>
                <c:pt idx="93">
                  <c:v>1.732876712328767</c:v>
                </c:pt>
                <c:pt idx="94">
                  <c:v>1.91095890410959</c:v>
                </c:pt>
                <c:pt idx="95">
                  <c:v>1.63013698630137</c:v>
                </c:pt>
                <c:pt idx="96">
                  <c:v>1.726027397260274</c:v>
                </c:pt>
                <c:pt idx="97">
                  <c:v>2.191780821917808</c:v>
                </c:pt>
                <c:pt idx="98">
                  <c:v>2.554794520547945</c:v>
                </c:pt>
                <c:pt idx="99">
                  <c:v>2.787671232876712</c:v>
                </c:pt>
                <c:pt idx="100">
                  <c:v>2.246575342465753</c:v>
                </c:pt>
                <c:pt idx="101">
                  <c:v>2.54109589041096</c:v>
                </c:pt>
                <c:pt idx="102">
                  <c:v>2.082191780821917</c:v>
                </c:pt>
                <c:pt idx="103">
                  <c:v>2.068493150684931</c:v>
                </c:pt>
                <c:pt idx="104">
                  <c:v>2.136986301369863</c:v>
                </c:pt>
                <c:pt idx="105">
                  <c:v>1.883561643835616</c:v>
                </c:pt>
                <c:pt idx="106">
                  <c:v>1.938356164383562</c:v>
                </c:pt>
                <c:pt idx="107">
                  <c:v>2.184931506849315</c:v>
                </c:pt>
                <c:pt idx="108">
                  <c:v>2.363013698630137</c:v>
                </c:pt>
                <c:pt idx="109">
                  <c:v>2.417808219178082</c:v>
                </c:pt>
                <c:pt idx="110">
                  <c:v>2.198630136986301</c:v>
                </c:pt>
                <c:pt idx="111">
                  <c:v>1.904109589041096</c:v>
                </c:pt>
                <c:pt idx="112">
                  <c:v>1.86986301369863</c:v>
                </c:pt>
                <c:pt idx="113">
                  <c:v>2.034246575342466</c:v>
                </c:pt>
                <c:pt idx="114">
                  <c:v>2.253424657534246</c:v>
                </c:pt>
                <c:pt idx="115">
                  <c:v>2.006849315068493</c:v>
                </c:pt>
                <c:pt idx="116">
                  <c:v>1.952054794520548</c:v>
                </c:pt>
                <c:pt idx="117">
                  <c:v>1.965753424657534</c:v>
                </c:pt>
                <c:pt idx="118">
                  <c:v>1.924657534246575</c:v>
                </c:pt>
                <c:pt idx="119">
                  <c:v>2.10958904109589</c:v>
                </c:pt>
                <c:pt idx="120">
                  <c:v>2.506849315068493</c:v>
                </c:pt>
                <c:pt idx="121">
                  <c:v>1.732876712328767</c:v>
                </c:pt>
              </c:numCache>
            </c:numRef>
          </c:val>
          <c:smooth val="0"/>
        </c:ser>
        <c:dLbls>
          <c:showLegendKey val="0"/>
          <c:showVal val="0"/>
          <c:showCatName val="0"/>
          <c:showSerName val="0"/>
          <c:showPercent val="0"/>
          <c:showBubbleSize val="0"/>
        </c:dLbls>
        <c:smooth val="0"/>
        <c:axId val="1880601904"/>
        <c:axId val="1880572912"/>
      </c:lineChart>
      <c:dateAx>
        <c:axId val="1880601904"/>
        <c:scaling>
          <c:orientation val="minMax"/>
        </c:scaling>
        <c:delete val="0"/>
        <c:axPos val="b"/>
        <c:numFmt formatCode="dd\-mmm\-yy" sourceLinked="0"/>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880572912"/>
        <c:crosses val="autoZero"/>
        <c:auto val="1"/>
        <c:lblOffset val="100"/>
        <c:baseTimeUnit val="days"/>
      </c:dateAx>
      <c:valAx>
        <c:axId val="188057291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overlay val="0"/>
          <c:spPr>
            <a:noFill/>
            <a:ln w="25400">
              <a:noFill/>
            </a:ln>
          </c:spPr>
        </c:title>
        <c:numFmt formatCode="0.0"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880601904"/>
        <c:crosses val="autoZero"/>
        <c:crossBetween val="between"/>
      </c:valAx>
      <c:spPr>
        <a:solidFill>
          <a:srgbClr val="FFFFFF"/>
        </a:solidFill>
        <a:ln w="25400">
          <a:noFill/>
        </a:ln>
      </c:spPr>
    </c:plotArea>
    <c:legend>
      <c:legendPos val="r"/>
      <c:layout>
        <c:manualLayout>
          <c:xMode val="edge"/>
          <c:yMode val="edge"/>
          <c:x val="0.870919859507361"/>
          <c:y val="0.253551912568306"/>
          <c:w val="0.123145321120574"/>
          <c:h val="0.297267759562863"/>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overlay val="0"/>
      <c:spPr>
        <a:noFill/>
        <a:ln w="25400">
          <a:noFill/>
        </a:ln>
      </c:spPr>
    </c:title>
    <c:autoTitleDeleted val="0"/>
    <c:plotArea>
      <c:layout>
        <c:manualLayout>
          <c:layoutTarget val="inner"/>
          <c:xMode val="edge"/>
          <c:yMode val="edge"/>
          <c:x val="0.100890207715134"/>
          <c:y val="0.125435540069686"/>
          <c:w val="0.736399604352192"/>
          <c:h val="0.60511033681765"/>
        </c:manualLayout>
      </c:layout>
      <c:lineChart>
        <c:grouping val="standard"/>
        <c:varyColors val="0"/>
        <c:ser>
          <c:idx val="0"/>
          <c:order val="0"/>
          <c:tx>
            <c:v>Supramax</c:v>
          </c:tx>
          <c:spPr>
            <a:ln w="25400">
              <a:solidFill>
                <a:srgbClr val="666699"/>
              </a:solidFill>
              <a:prstDash val="solid"/>
            </a:ln>
          </c:spPr>
          <c:marker>
            <c:symbol val="none"/>
          </c:marker>
          <c:cat>
            <c:strRef>
              <c:f>Sourcedata!$B$464:$B$586</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Sourcedata!$D$464:$D$585</c:f>
              <c:numCache>
                <c:formatCode>0</c:formatCode>
                <c:ptCount val="122"/>
                <c:pt idx="0">
                  <c:v>48.0</c:v>
                </c:pt>
                <c:pt idx="1">
                  <c:v>49.0</c:v>
                </c:pt>
                <c:pt idx="2">
                  <c:v>63.0</c:v>
                </c:pt>
                <c:pt idx="3">
                  <c:v>60.0</c:v>
                </c:pt>
                <c:pt idx="4">
                  <c:v>53.0</c:v>
                </c:pt>
                <c:pt idx="5">
                  <c:v>81.0</c:v>
                </c:pt>
                <c:pt idx="6">
                  <c:v>58.0</c:v>
                </c:pt>
                <c:pt idx="7">
                  <c:v>65.0</c:v>
                </c:pt>
                <c:pt idx="8">
                  <c:v>66.0</c:v>
                </c:pt>
                <c:pt idx="9">
                  <c:v>68.0</c:v>
                </c:pt>
                <c:pt idx="10">
                  <c:v>43.0</c:v>
                </c:pt>
                <c:pt idx="11">
                  <c:v>45.0</c:v>
                </c:pt>
                <c:pt idx="12">
                  <c:v>49.0</c:v>
                </c:pt>
                <c:pt idx="13">
                  <c:v>45.0</c:v>
                </c:pt>
                <c:pt idx="14">
                  <c:v>42.0</c:v>
                </c:pt>
                <c:pt idx="15">
                  <c:v>62.0</c:v>
                </c:pt>
                <c:pt idx="16">
                  <c:v>64.0</c:v>
                </c:pt>
                <c:pt idx="17">
                  <c:v>50.0</c:v>
                </c:pt>
                <c:pt idx="18">
                  <c:v>42.0</c:v>
                </c:pt>
                <c:pt idx="19">
                  <c:v>56.0</c:v>
                </c:pt>
                <c:pt idx="20">
                  <c:v>60.0</c:v>
                </c:pt>
                <c:pt idx="21">
                  <c:v>52.0</c:v>
                </c:pt>
                <c:pt idx="22">
                  <c:v>41.0</c:v>
                </c:pt>
                <c:pt idx="23">
                  <c:v>49.0</c:v>
                </c:pt>
                <c:pt idx="24">
                  <c:v>51.0</c:v>
                </c:pt>
                <c:pt idx="25">
                  <c:v>64.0</c:v>
                </c:pt>
                <c:pt idx="26">
                  <c:v>50.0</c:v>
                </c:pt>
                <c:pt idx="27">
                  <c:v>43.0</c:v>
                </c:pt>
                <c:pt idx="28">
                  <c:v>68.0</c:v>
                </c:pt>
                <c:pt idx="29">
                  <c:v>80.0</c:v>
                </c:pt>
                <c:pt idx="30">
                  <c:v>51.0</c:v>
                </c:pt>
                <c:pt idx="31">
                  <c:v>51.0</c:v>
                </c:pt>
                <c:pt idx="32">
                  <c:v>52.0</c:v>
                </c:pt>
                <c:pt idx="33">
                  <c:v>48.0</c:v>
                </c:pt>
                <c:pt idx="34">
                  <c:v>57.0</c:v>
                </c:pt>
                <c:pt idx="35">
                  <c:v>44.0</c:v>
                </c:pt>
                <c:pt idx="36">
                  <c:v>75.0</c:v>
                </c:pt>
                <c:pt idx="37">
                  <c:v>81.0</c:v>
                </c:pt>
                <c:pt idx="38">
                  <c:v>68.0</c:v>
                </c:pt>
                <c:pt idx="39">
                  <c:v>32.0</c:v>
                </c:pt>
                <c:pt idx="40">
                  <c:v>48.0</c:v>
                </c:pt>
                <c:pt idx="41">
                  <c:v>42.0</c:v>
                </c:pt>
                <c:pt idx="42">
                  <c:v>50.0</c:v>
                </c:pt>
                <c:pt idx="43">
                  <c:v>73.0</c:v>
                </c:pt>
                <c:pt idx="44">
                  <c:v>71.0</c:v>
                </c:pt>
                <c:pt idx="45">
                  <c:v>59.0</c:v>
                </c:pt>
                <c:pt idx="46">
                  <c:v>61.0</c:v>
                </c:pt>
                <c:pt idx="47">
                  <c:v>48.0</c:v>
                </c:pt>
                <c:pt idx="48">
                  <c:v>51.0</c:v>
                </c:pt>
                <c:pt idx="49">
                  <c:v>59.0</c:v>
                </c:pt>
                <c:pt idx="50">
                  <c:v>42.0</c:v>
                </c:pt>
                <c:pt idx="51">
                  <c:v>67.0</c:v>
                </c:pt>
                <c:pt idx="52">
                  <c:v>56.0</c:v>
                </c:pt>
                <c:pt idx="53">
                  <c:v>56.0</c:v>
                </c:pt>
                <c:pt idx="54">
                  <c:v>44.0</c:v>
                </c:pt>
                <c:pt idx="55">
                  <c:v>60.0</c:v>
                </c:pt>
                <c:pt idx="56">
                  <c:v>55.0</c:v>
                </c:pt>
                <c:pt idx="57">
                  <c:v>54.0</c:v>
                </c:pt>
                <c:pt idx="58">
                  <c:v>54.0</c:v>
                </c:pt>
                <c:pt idx="59">
                  <c:v>76.0</c:v>
                </c:pt>
                <c:pt idx="60">
                  <c:v>50.0</c:v>
                </c:pt>
                <c:pt idx="61">
                  <c:v>65.0</c:v>
                </c:pt>
                <c:pt idx="62">
                  <c:v>68.0</c:v>
                </c:pt>
                <c:pt idx="63">
                  <c:v>61.0</c:v>
                </c:pt>
                <c:pt idx="64">
                  <c:v>51.0</c:v>
                </c:pt>
                <c:pt idx="65">
                  <c:v>48.0</c:v>
                </c:pt>
                <c:pt idx="66">
                  <c:v>51.0</c:v>
                </c:pt>
                <c:pt idx="67">
                  <c:v>66.0</c:v>
                </c:pt>
                <c:pt idx="68">
                  <c:v>39.0</c:v>
                </c:pt>
                <c:pt idx="69">
                  <c:v>43.0</c:v>
                </c:pt>
                <c:pt idx="70">
                  <c:v>44.0</c:v>
                </c:pt>
                <c:pt idx="71">
                  <c:v>49.0</c:v>
                </c:pt>
                <c:pt idx="72">
                  <c:v>36.0</c:v>
                </c:pt>
                <c:pt idx="73">
                  <c:v>38.0</c:v>
                </c:pt>
                <c:pt idx="74">
                  <c:v>29.0</c:v>
                </c:pt>
                <c:pt idx="75">
                  <c:v>39.0</c:v>
                </c:pt>
                <c:pt idx="76">
                  <c:v>39.0</c:v>
                </c:pt>
                <c:pt idx="77">
                  <c:v>48.0</c:v>
                </c:pt>
                <c:pt idx="78">
                  <c:v>38.0</c:v>
                </c:pt>
                <c:pt idx="79">
                  <c:v>33.0</c:v>
                </c:pt>
                <c:pt idx="80">
                  <c:v>35.0</c:v>
                </c:pt>
                <c:pt idx="81">
                  <c:v>37.0</c:v>
                </c:pt>
                <c:pt idx="82">
                  <c:v>51.0</c:v>
                </c:pt>
                <c:pt idx="83">
                  <c:v>29.0</c:v>
                </c:pt>
                <c:pt idx="84">
                  <c:v>35.0</c:v>
                </c:pt>
                <c:pt idx="85">
                  <c:v>35.0</c:v>
                </c:pt>
                <c:pt idx="86">
                  <c:v>32.0</c:v>
                </c:pt>
                <c:pt idx="87">
                  <c:v>41.0</c:v>
                </c:pt>
                <c:pt idx="88">
                  <c:v>35.0</c:v>
                </c:pt>
                <c:pt idx="89">
                  <c:v>30.0</c:v>
                </c:pt>
                <c:pt idx="90">
                  <c:v>48.0</c:v>
                </c:pt>
                <c:pt idx="91">
                  <c:v>29.0</c:v>
                </c:pt>
                <c:pt idx="92">
                  <c:v>22.0</c:v>
                </c:pt>
                <c:pt idx="93">
                  <c:v>46.0</c:v>
                </c:pt>
                <c:pt idx="94">
                  <c:v>38.0</c:v>
                </c:pt>
                <c:pt idx="95">
                  <c:v>40.0</c:v>
                </c:pt>
                <c:pt idx="96">
                  <c:v>26.0</c:v>
                </c:pt>
                <c:pt idx="97">
                  <c:v>26.0</c:v>
                </c:pt>
                <c:pt idx="98">
                  <c:v>54.0</c:v>
                </c:pt>
                <c:pt idx="99">
                  <c:v>47.0</c:v>
                </c:pt>
                <c:pt idx="100">
                  <c:v>41.0</c:v>
                </c:pt>
                <c:pt idx="101">
                  <c:v>43.0</c:v>
                </c:pt>
                <c:pt idx="102">
                  <c:v>45.0</c:v>
                </c:pt>
                <c:pt idx="103">
                  <c:v>46.0</c:v>
                </c:pt>
                <c:pt idx="104">
                  <c:v>55.0</c:v>
                </c:pt>
                <c:pt idx="105">
                  <c:v>45.0</c:v>
                </c:pt>
                <c:pt idx="106">
                  <c:v>25.0</c:v>
                </c:pt>
                <c:pt idx="107">
                  <c:v>37.0</c:v>
                </c:pt>
                <c:pt idx="108">
                  <c:v>57.0</c:v>
                </c:pt>
                <c:pt idx="109">
                  <c:v>51.0</c:v>
                </c:pt>
                <c:pt idx="110">
                  <c:v>44.0</c:v>
                </c:pt>
                <c:pt idx="111">
                  <c:v>35.0</c:v>
                </c:pt>
                <c:pt idx="112">
                  <c:v>33.0</c:v>
                </c:pt>
                <c:pt idx="113">
                  <c:v>23.0</c:v>
                </c:pt>
                <c:pt idx="114">
                  <c:v>21.0</c:v>
                </c:pt>
                <c:pt idx="115">
                  <c:v>26.0</c:v>
                </c:pt>
                <c:pt idx="116">
                  <c:v>32.0</c:v>
                </c:pt>
                <c:pt idx="117">
                  <c:v>38.0</c:v>
                </c:pt>
                <c:pt idx="118">
                  <c:v>19.0</c:v>
                </c:pt>
                <c:pt idx="119">
                  <c:v>22.0</c:v>
                </c:pt>
                <c:pt idx="120">
                  <c:v>14.0</c:v>
                </c:pt>
                <c:pt idx="121">
                  <c:v>22.0</c:v>
                </c:pt>
              </c:numCache>
            </c:numRef>
          </c:val>
          <c:smooth val="0"/>
        </c:ser>
        <c:ser>
          <c:idx val="1"/>
          <c:order val="1"/>
          <c:tx>
            <c:v>Panamax</c:v>
          </c:tx>
          <c:spPr>
            <a:ln w="25400">
              <a:solidFill>
                <a:srgbClr val="993366"/>
              </a:solidFill>
              <a:prstDash val="solid"/>
            </a:ln>
          </c:spPr>
          <c:marker>
            <c:symbol val="none"/>
          </c:marker>
          <c:cat>
            <c:strRef>
              <c:f>Sourcedata!$B$464:$B$586</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Sourcedata!$E$464:$E$585</c:f>
              <c:numCache>
                <c:formatCode>0</c:formatCode>
                <c:ptCount val="122"/>
                <c:pt idx="0">
                  <c:v>82.0</c:v>
                </c:pt>
                <c:pt idx="1">
                  <c:v>87.0</c:v>
                </c:pt>
                <c:pt idx="2">
                  <c:v>83.0</c:v>
                </c:pt>
                <c:pt idx="3">
                  <c:v>96.0</c:v>
                </c:pt>
                <c:pt idx="4">
                  <c:v>88.0</c:v>
                </c:pt>
                <c:pt idx="5">
                  <c:v>91.0</c:v>
                </c:pt>
                <c:pt idx="6">
                  <c:v>81.0</c:v>
                </c:pt>
                <c:pt idx="7">
                  <c:v>87.0</c:v>
                </c:pt>
                <c:pt idx="8">
                  <c:v>68.0</c:v>
                </c:pt>
                <c:pt idx="9">
                  <c:v>68.0</c:v>
                </c:pt>
                <c:pt idx="10">
                  <c:v>95.0</c:v>
                </c:pt>
                <c:pt idx="11">
                  <c:v>80.0</c:v>
                </c:pt>
                <c:pt idx="12">
                  <c:v>93.0</c:v>
                </c:pt>
                <c:pt idx="13">
                  <c:v>98.0</c:v>
                </c:pt>
                <c:pt idx="14">
                  <c:v>83.0</c:v>
                </c:pt>
                <c:pt idx="15">
                  <c:v>99.0</c:v>
                </c:pt>
                <c:pt idx="16">
                  <c:v>119.0</c:v>
                </c:pt>
                <c:pt idx="17">
                  <c:v>83.0</c:v>
                </c:pt>
                <c:pt idx="18">
                  <c:v>85.0</c:v>
                </c:pt>
                <c:pt idx="19">
                  <c:v>104.0</c:v>
                </c:pt>
                <c:pt idx="20">
                  <c:v>92.0</c:v>
                </c:pt>
                <c:pt idx="21">
                  <c:v>85.0</c:v>
                </c:pt>
                <c:pt idx="22">
                  <c:v>98.0</c:v>
                </c:pt>
                <c:pt idx="23">
                  <c:v>102.0</c:v>
                </c:pt>
                <c:pt idx="24">
                  <c:v>98.0</c:v>
                </c:pt>
                <c:pt idx="25">
                  <c:v>128.0</c:v>
                </c:pt>
                <c:pt idx="26">
                  <c:v>130.0</c:v>
                </c:pt>
                <c:pt idx="27">
                  <c:v>109.0</c:v>
                </c:pt>
                <c:pt idx="28">
                  <c:v>97.0</c:v>
                </c:pt>
                <c:pt idx="29">
                  <c:v>122.0</c:v>
                </c:pt>
                <c:pt idx="30">
                  <c:v>125.0</c:v>
                </c:pt>
                <c:pt idx="31">
                  <c:v>99.0</c:v>
                </c:pt>
                <c:pt idx="32">
                  <c:v>105.0</c:v>
                </c:pt>
                <c:pt idx="33">
                  <c:v>113.0</c:v>
                </c:pt>
                <c:pt idx="34">
                  <c:v>126.0</c:v>
                </c:pt>
                <c:pt idx="35">
                  <c:v>138.0</c:v>
                </c:pt>
                <c:pt idx="36">
                  <c:v>148.0</c:v>
                </c:pt>
                <c:pt idx="37">
                  <c:v>160.0</c:v>
                </c:pt>
                <c:pt idx="38">
                  <c:v>162.0</c:v>
                </c:pt>
                <c:pt idx="39">
                  <c:v>134.0</c:v>
                </c:pt>
                <c:pt idx="40">
                  <c:v>112.0</c:v>
                </c:pt>
                <c:pt idx="41">
                  <c:v>110.0</c:v>
                </c:pt>
                <c:pt idx="42">
                  <c:v>129.0</c:v>
                </c:pt>
                <c:pt idx="43">
                  <c:v>151.0</c:v>
                </c:pt>
                <c:pt idx="44">
                  <c:v>147.0</c:v>
                </c:pt>
                <c:pt idx="45">
                  <c:v>152.0</c:v>
                </c:pt>
                <c:pt idx="46">
                  <c:v>125.0</c:v>
                </c:pt>
                <c:pt idx="47">
                  <c:v>117.0</c:v>
                </c:pt>
                <c:pt idx="48">
                  <c:v>123.0</c:v>
                </c:pt>
                <c:pt idx="49">
                  <c:v>121.0</c:v>
                </c:pt>
                <c:pt idx="50">
                  <c:v>148.0</c:v>
                </c:pt>
                <c:pt idx="51">
                  <c:v>186.0</c:v>
                </c:pt>
                <c:pt idx="52">
                  <c:v>141.0</c:v>
                </c:pt>
                <c:pt idx="53">
                  <c:v>119.0</c:v>
                </c:pt>
                <c:pt idx="54">
                  <c:v>114.0</c:v>
                </c:pt>
                <c:pt idx="55">
                  <c:v>120.0</c:v>
                </c:pt>
                <c:pt idx="56">
                  <c:v>112.0</c:v>
                </c:pt>
                <c:pt idx="57">
                  <c:v>113.0</c:v>
                </c:pt>
                <c:pt idx="58">
                  <c:v>119.0</c:v>
                </c:pt>
                <c:pt idx="59">
                  <c:v>145.0</c:v>
                </c:pt>
                <c:pt idx="60">
                  <c:v>168.0</c:v>
                </c:pt>
                <c:pt idx="61">
                  <c:v>119.0</c:v>
                </c:pt>
                <c:pt idx="62">
                  <c:v>101.0</c:v>
                </c:pt>
                <c:pt idx="63">
                  <c:v>90.0</c:v>
                </c:pt>
                <c:pt idx="64">
                  <c:v>89.0</c:v>
                </c:pt>
                <c:pt idx="65">
                  <c:v>90.0</c:v>
                </c:pt>
                <c:pt idx="66">
                  <c:v>114.0</c:v>
                </c:pt>
                <c:pt idx="67">
                  <c:v>94.0</c:v>
                </c:pt>
                <c:pt idx="68">
                  <c:v>102.0</c:v>
                </c:pt>
                <c:pt idx="69">
                  <c:v>81.0</c:v>
                </c:pt>
                <c:pt idx="70">
                  <c:v>87.0</c:v>
                </c:pt>
                <c:pt idx="71">
                  <c:v>85.0</c:v>
                </c:pt>
                <c:pt idx="72">
                  <c:v>103.0</c:v>
                </c:pt>
                <c:pt idx="73">
                  <c:v>96.0</c:v>
                </c:pt>
                <c:pt idx="74">
                  <c:v>95.0</c:v>
                </c:pt>
                <c:pt idx="75">
                  <c:v>97.0</c:v>
                </c:pt>
                <c:pt idx="76">
                  <c:v>79.0</c:v>
                </c:pt>
                <c:pt idx="77">
                  <c:v>85.0</c:v>
                </c:pt>
                <c:pt idx="78">
                  <c:v>63.0</c:v>
                </c:pt>
                <c:pt idx="79">
                  <c:v>48.0</c:v>
                </c:pt>
                <c:pt idx="80">
                  <c:v>50.0</c:v>
                </c:pt>
                <c:pt idx="81">
                  <c:v>83.0</c:v>
                </c:pt>
                <c:pt idx="82">
                  <c:v>55.0</c:v>
                </c:pt>
                <c:pt idx="83">
                  <c:v>58.0</c:v>
                </c:pt>
                <c:pt idx="84">
                  <c:v>71.0</c:v>
                </c:pt>
                <c:pt idx="85">
                  <c:v>71.0</c:v>
                </c:pt>
                <c:pt idx="86">
                  <c:v>57.0</c:v>
                </c:pt>
                <c:pt idx="87">
                  <c:v>54.0</c:v>
                </c:pt>
                <c:pt idx="88">
                  <c:v>45.0</c:v>
                </c:pt>
                <c:pt idx="89">
                  <c:v>56.0</c:v>
                </c:pt>
                <c:pt idx="90">
                  <c:v>50.0</c:v>
                </c:pt>
                <c:pt idx="91">
                  <c:v>61.0</c:v>
                </c:pt>
                <c:pt idx="92">
                  <c:v>46.0</c:v>
                </c:pt>
                <c:pt idx="93">
                  <c:v>64.0</c:v>
                </c:pt>
                <c:pt idx="94">
                  <c:v>65.0</c:v>
                </c:pt>
                <c:pt idx="95">
                  <c:v>56.0</c:v>
                </c:pt>
                <c:pt idx="96">
                  <c:v>57.0</c:v>
                </c:pt>
                <c:pt idx="97">
                  <c:v>56.0</c:v>
                </c:pt>
                <c:pt idx="98">
                  <c:v>54.0</c:v>
                </c:pt>
                <c:pt idx="99">
                  <c:v>57.0</c:v>
                </c:pt>
                <c:pt idx="100">
                  <c:v>58.0</c:v>
                </c:pt>
                <c:pt idx="101">
                  <c:v>51.0</c:v>
                </c:pt>
                <c:pt idx="102">
                  <c:v>46.0</c:v>
                </c:pt>
                <c:pt idx="103">
                  <c:v>80.0</c:v>
                </c:pt>
                <c:pt idx="104">
                  <c:v>65.0</c:v>
                </c:pt>
                <c:pt idx="105">
                  <c:v>57.0</c:v>
                </c:pt>
                <c:pt idx="106">
                  <c:v>40.0</c:v>
                </c:pt>
                <c:pt idx="107">
                  <c:v>60.0</c:v>
                </c:pt>
                <c:pt idx="108">
                  <c:v>87.0</c:v>
                </c:pt>
                <c:pt idx="109">
                  <c:v>72.0</c:v>
                </c:pt>
                <c:pt idx="110">
                  <c:v>71.0</c:v>
                </c:pt>
                <c:pt idx="111">
                  <c:v>82.0</c:v>
                </c:pt>
                <c:pt idx="112">
                  <c:v>76.0</c:v>
                </c:pt>
                <c:pt idx="113">
                  <c:v>50.0</c:v>
                </c:pt>
                <c:pt idx="114">
                  <c:v>62.0</c:v>
                </c:pt>
                <c:pt idx="115">
                  <c:v>58.0</c:v>
                </c:pt>
                <c:pt idx="116">
                  <c:v>59.0</c:v>
                </c:pt>
                <c:pt idx="117">
                  <c:v>52.0</c:v>
                </c:pt>
                <c:pt idx="118">
                  <c:v>48.0</c:v>
                </c:pt>
                <c:pt idx="119">
                  <c:v>55.0</c:v>
                </c:pt>
                <c:pt idx="120">
                  <c:v>56.0</c:v>
                </c:pt>
                <c:pt idx="121">
                  <c:v>50.0</c:v>
                </c:pt>
              </c:numCache>
            </c:numRef>
          </c:val>
          <c:smooth val="0"/>
        </c:ser>
        <c:ser>
          <c:idx val="2"/>
          <c:order val="2"/>
          <c:tx>
            <c:v>Capesize</c:v>
          </c:tx>
          <c:spPr>
            <a:ln w="25400">
              <a:solidFill>
                <a:srgbClr val="90713A"/>
              </a:solidFill>
              <a:prstDash val="solid"/>
            </a:ln>
          </c:spPr>
          <c:marker>
            <c:symbol val="none"/>
          </c:marker>
          <c:cat>
            <c:strRef>
              <c:f>Sourcedata!$B$464:$B$586</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Sourcedata!$F$464:$F$585</c:f>
              <c:numCache>
                <c:formatCode>0</c:formatCode>
                <c:ptCount val="122"/>
                <c:pt idx="0">
                  <c:v>200.0</c:v>
                </c:pt>
                <c:pt idx="1">
                  <c:v>200.0</c:v>
                </c:pt>
                <c:pt idx="2">
                  <c:v>173.0</c:v>
                </c:pt>
                <c:pt idx="3">
                  <c:v>147.0</c:v>
                </c:pt>
                <c:pt idx="4">
                  <c:v>128.0</c:v>
                </c:pt>
                <c:pt idx="5">
                  <c:v>171.0</c:v>
                </c:pt>
                <c:pt idx="6">
                  <c:v>149.0</c:v>
                </c:pt>
                <c:pt idx="7">
                  <c:v>149.0</c:v>
                </c:pt>
                <c:pt idx="8">
                  <c:v>155.0</c:v>
                </c:pt>
                <c:pt idx="9">
                  <c:v>161.0</c:v>
                </c:pt>
                <c:pt idx="10">
                  <c:v>132.0</c:v>
                </c:pt>
                <c:pt idx="11">
                  <c:v>162.0</c:v>
                </c:pt>
                <c:pt idx="12">
                  <c:v>136.0</c:v>
                </c:pt>
                <c:pt idx="13">
                  <c:v>157.0</c:v>
                </c:pt>
                <c:pt idx="14">
                  <c:v>122.0</c:v>
                </c:pt>
                <c:pt idx="15">
                  <c:v>152.0</c:v>
                </c:pt>
                <c:pt idx="16">
                  <c:v>157.0</c:v>
                </c:pt>
                <c:pt idx="17">
                  <c:v>161.0</c:v>
                </c:pt>
                <c:pt idx="18">
                  <c:v>185.0</c:v>
                </c:pt>
                <c:pt idx="19">
                  <c:v>195.0</c:v>
                </c:pt>
                <c:pt idx="20">
                  <c:v>177.0</c:v>
                </c:pt>
                <c:pt idx="21">
                  <c:v>161.0</c:v>
                </c:pt>
                <c:pt idx="22">
                  <c:v>159.0</c:v>
                </c:pt>
                <c:pt idx="23">
                  <c:v>168.0</c:v>
                </c:pt>
                <c:pt idx="24">
                  <c:v>147.0</c:v>
                </c:pt>
                <c:pt idx="25">
                  <c:v>173.0</c:v>
                </c:pt>
                <c:pt idx="26">
                  <c:v>145.0</c:v>
                </c:pt>
                <c:pt idx="27">
                  <c:v>162.0</c:v>
                </c:pt>
                <c:pt idx="28">
                  <c:v>158.0</c:v>
                </c:pt>
                <c:pt idx="29">
                  <c:v>178.0</c:v>
                </c:pt>
                <c:pt idx="30">
                  <c:v>192.0</c:v>
                </c:pt>
                <c:pt idx="31">
                  <c:v>161.0</c:v>
                </c:pt>
                <c:pt idx="32">
                  <c:v>158.0</c:v>
                </c:pt>
                <c:pt idx="33">
                  <c:v>165.0</c:v>
                </c:pt>
                <c:pt idx="34">
                  <c:v>150.0</c:v>
                </c:pt>
                <c:pt idx="35">
                  <c:v>157.0</c:v>
                </c:pt>
                <c:pt idx="36">
                  <c:v>175.0</c:v>
                </c:pt>
                <c:pt idx="37">
                  <c:v>194.0</c:v>
                </c:pt>
                <c:pt idx="38">
                  <c:v>164.0</c:v>
                </c:pt>
                <c:pt idx="39">
                  <c:v>164.0</c:v>
                </c:pt>
                <c:pt idx="40">
                  <c:v>144.0</c:v>
                </c:pt>
                <c:pt idx="41">
                  <c:v>168.0</c:v>
                </c:pt>
                <c:pt idx="42">
                  <c:v>162.0</c:v>
                </c:pt>
                <c:pt idx="43">
                  <c:v>162.0</c:v>
                </c:pt>
                <c:pt idx="44">
                  <c:v>168.0</c:v>
                </c:pt>
                <c:pt idx="45">
                  <c:v>180.0</c:v>
                </c:pt>
                <c:pt idx="46">
                  <c:v>178.0</c:v>
                </c:pt>
                <c:pt idx="47">
                  <c:v>188.0</c:v>
                </c:pt>
                <c:pt idx="48">
                  <c:v>193.0</c:v>
                </c:pt>
                <c:pt idx="49">
                  <c:v>193.0</c:v>
                </c:pt>
                <c:pt idx="50">
                  <c:v>196.0</c:v>
                </c:pt>
                <c:pt idx="51">
                  <c:v>207.0</c:v>
                </c:pt>
                <c:pt idx="52">
                  <c:v>198.0</c:v>
                </c:pt>
                <c:pt idx="53">
                  <c:v>183.0</c:v>
                </c:pt>
                <c:pt idx="54">
                  <c:v>165.0</c:v>
                </c:pt>
                <c:pt idx="55">
                  <c:v>182.0</c:v>
                </c:pt>
                <c:pt idx="56">
                  <c:v>161.0</c:v>
                </c:pt>
                <c:pt idx="57">
                  <c:v>165.0</c:v>
                </c:pt>
                <c:pt idx="58">
                  <c:v>156.0</c:v>
                </c:pt>
                <c:pt idx="59">
                  <c:v>162.0</c:v>
                </c:pt>
                <c:pt idx="60">
                  <c:v>152.0</c:v>
                </c:pt>
                <c:pt idx="61">
                  <c:v>151.0</c:v>
                </c:pt>
                <c:pt idx="62">
                  <c:v>159.0</c:v>
                </c:pt>
                <c:pt idx="63">
                  <c:v>200.0</c:v>
                </c:pt>
                <c:pt idx="64">
                  <c:v>185.0</c:v>
                </c:pt>
                <c:pt idx="65">
                  <c:v>155.0</c:v>
                </c:pt>
                <c:pt idx="66">
                  <c:v>171.0</c:v>
                </c:pt>
                <c:pt idx="67">
                  <c:v>143.0</c:v>
                </c:pt>
                <c:pt idx="68">
                  <c:v>124.0</c:v>
                </c:pt>
                <c:pt idx="69">
                  <c:v>143.0</c:v>
                </c:pt>
                <c:pt idx="70">
                  <c:v>133.0</c:v>
                </c:pt>
                <c:pt idx="71">
                  <c:v>136.0</c:v>
                </c:pt>
                <c:pt idx="72">
                  <c:v>136.0</c:v>
                </c:pt>
                <c:pt idx="73">
                  <c:v>133.0</c:v>
                </c:pt>
                <c:pt idx="74">
                  <c:v>132.0</c:v>
                </c:pt>
                <c:pt idx="75">
                  <c:v>141.0</c:v>
                </c:pt>
                <c:pt idx="76">
                  <c:v>160.0</c:v>
                </c:pt>
                <c:pt idx="77">
                  <c:v>134.0</c:v>
                </c:pt>
                <c:pt idx="78">
                  <c:v>113.0</c:v>
                </c:pt>
                <c:pt idx="79">
                  <c:v>99.0</c:v>
                </c:pt>
                <c:pt idx="80">
                  <c:v>93.0</c:v>
                </c:pt>
                <c:pt idx="81">
                  <c:v>89.0</c:v>
                </c:pt>
                <c:pt idx="82">
                  <c:v>112.0</c:v>
                </c:pt>
                <c:pt idx="83">
                  <c:v>105.0</c:v>
                </c:pt>
                <c:pt idx="84">
                  <c:v>101.0</c:v>
                </c:pt>
                <c:pt idx="85">
                  <c:v>101.0</c:v>
                </c:pt>
                <c:pt idx="86">
                  <c:v>106.0</c:v>
                </c:pt>
                <c:pt idx="87">
                  <c:v>98.0</c:v>
                </c:pt>
                <c:pt idx="88">
                  <c:v>110.0</c:v>
                </c:pt>
                <c:pt idx="89">
                  <c:v>109.0</c:v>
                </c:pt>
                <c:pt idx="90">
                  <c:v>107.0</c:v>
                </c:pt>
                <c:pt idx="91">
                  <c:v>83.0</c:v>
                </c:pt>
                <c:pt idx="92">
                  <c:v>84.0</c:v>
                </c:pt>
                <c:pt idx="93">
                  <c:v>92.0</c:v>
                </c:pt>
                <c:pt idx="94">
                  <c:v>107.0</c:v>
                </c:pt>
                <c:pt idx="95">
                  <c:v>103.0</c:v>
                </c:pt>
                <c:pt idx="96">
                  <c:v>98.0</c:v>
                </c:pt>
                <c:pt idx="97">
                  <c:v>103.0</c:v>
                </c:pt>
                <c:pt idx="98">
                  <c:v>110.0</c:v>
                </c:pt>
                <c:pt idx="99">
                  <c:v>124.0</c:v>
                </c:pt>
                <c:pt idx="100">
                  <c:v>127.0</c:v>
                </c:pt>
                <c:pt idx="101">
                  <c:v>138.0</c:v>
                </c:pt>
                <c:pt idx="102">
                  <c:v>124.0</c:v>
                </c:pt>
                <c:pt idx="103">
                  <c:v>125.0</c:v>
                </c:pt>
                <c:pt idx="104">
                  <c:v>109.0</c:v>
                </c:pt>
                <c:pt idx="105">
                  <c:v>92.0</c:v>
                </c:pt>
                <c:pt idx="106">
                  <c:v>95.0</c:v>
                </c:pt>
                <c:pt idx="107">
                  <c:v>82.0</c:v>
                </c:pt>
                <c:pt idx="108">
                  <c:v>114.0</c:v>
                </c:pt>
                <c:pt idx="109">
                  <c:v>130.0</c:v>
                </c:pt>
                <c:pt idx="110">
                  <c:v>138.0</c:v>
                </c:pt>
                <c:pt idx="111">
                  <c:v>142.0</c:v>
                </c:pt>
                <c:pt idx="112">
                  <c:v>139.0</c:v>
                </c:pt>
                <c:pt idx="113">
                  <c:v>101.0</c:v>
                </c:pt>
                <c:pt idx="114">
                  <c:v>114.0</c:v>
                </c:pt>
                <c:pt idx="115">
                  <c:v>111.0</c:v>
                </c:pt>
                <c:pt idx="116">
                  <c:v>108.0</c:v>
                </c:pt>
                <c:pt idx="117">
                  <c:v>89.0</c:v>
                </c:pt>
                <c:pt idx="118">
                  <c:v>86.0</c:v>
                </c:pt>
                <c:pt idx="119">
                  <c:v>92.0</c:v>
                </c:pt>
                <c:pt idx="120">
                  <c:v>86.0</c:v>
                </c:pt>
                <c:pt idx="121">
                  <c:v>82.0</c:v>
                </c:pt>
              </c:numCache>
            </c:numRef>
          </c:val>
          <c:smooth val="0"/>
        </c:ser>
        <c:ser>
          <c:idx val="3"/>
          <c:order val="3"/>
          <c:tx>
            <c:v>Total</c:v>
          </c:tx>
          <c:spPr>
            <a:ln w="25400">
              <a:solidFill>
                <a:srgbClr val="666699"/>
              </a:solidFill>
              <a:prstDash val="solid"/>
            </a:ln>
          </c:spPr>
          <c:marker>
            <c:symbol val="none"/>
          </c:marker>
          <c:cat>
            <c:strRef>
              <c:f>Sourcedata!$B$464:$B$586</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Sourcedata!$I$464:$I$585</c:f>
              <c:numCache>
                <c:formatCode>0</c:formatCode>
                <c:ptCount val="122"/>
                <c:pt idx="0">
                  <c:v>342.0</c:v>
                </c:pt>
                <c:pt idx="1">
                  <c:v>336.0</c:v>
                </c:pt>
                <c:pt idx="2">
                  <c:v>317.0</c:v>
                </c:pt>
                <c:pt idx="3">
                  <c:v>306.0</c:v>
                </c:pt>
                <c:pt idx="4">
                  <c:v>303.0</c:v>
                </c:pt>
                <c:pt idx="5">
                  <c:v>343.0</c:v>
                </c:pt>
                <c:pt idx="6">
                  <c:v>288.0</c:v>
                </c:pt>
                <c:pt idx="7">
                  <c:v>302.0</c:v>
                </c:pt>
                <c:pt idx="8">
                  <c:v>290.0</c:v>
                </c:pt>
                <c:pt idx="9">
                  <c:v>302.0</c:v>
                </c:pt>
                <c:pt idx="10">
                  <c:v>270.0</c:v>
                </c:pt>
                <c:pt idx="11">
                  <c:v>287.0</c:v>
                </c:pt>
                <c:pt idx="12">
                  <c:v>278.0</c:v>
                </c:pt>
                <c:pt idx="13">
                  <c:v>300.0</c:v>
                </c:pt>
                <c:pt idx="14">
                  <c:v>247.0</c:v>
                </c:pt>
                <c:pt idx="15">
                  <c:v>313.0</c:v>
                </c:pt>
                <c:pt idx="16">
                  <c:v>340.0</c:v>
                </c:pt>
                <c:pt idx="17">
                  <c:v>294.0</c:v>
                </c:pt>
                <c:pt idx="18">
                  <c:v>312.0</c:v>
                </c:pt>
                <c:pt idx="19">
                  <c:v>355.0</c:v>
                </c:pt>
                <c:pt idx="20">
                  <c:v>329.0</c:v>
                </c:pt>
                <c:pt idx="21">
                  <c:v>299.0</c:v>
                </c:pt>
                <c:pt idx="22">
                  <c:v>298.0</c:v>
                </c:pt>
                <c:pt idx="23">
                  <c:v>325.0</c:v>
                </c:pt>
                <c:pt idx="24">
                  <c:v>302.0</c:v>
                </c:pt>
                <c:pt idx="25">
                  <c:v>370.0</c:v>
                </c:pt>
                <c:pt idx="26">
                  <c:v>333.0</c:v>
                </c:pt>
                <c:pt idx="27">
                  <c:v>321.0</c:v>
                </c:pt>
                <c:pt idx="28">
                  <c:v>322.0</c:v>
                </c:pt>
                <c:pt idx="29">
                  <c:v>383.0</c:v>
                </c:pt>
                <c:pt idx="30">
                  <c:v>368.0</c:v>
                </c:pt>
                <c:pt idx="31">
                  <c:v>311.0</c:v>
                </c:pt>
                <c:pt idx="32">
                  <c:v>315.0</c:v>
                </c:pt>
                <c:pt idx="33">
                  <c:v>324.0</c:v>
                </c:pt>
                <c:pt idx="34">
                  <c:v>323.0</c:v>
                </c:pt>
                <c:pt idx="35">
                  <c:v>339.0</c:v>
                </c:pt>
                <c:pt idx="36">
                  <c:v>398.0</c:v>
                </c:pt>
                <c:pt idx="37">
                  <c:v>435.0</c:v>
                </c:pt>
                <c:pt idx="38">
                  <c:v>429.0</c:v>
                </c:pt>
                <c:pt idx="39">
                  <c:v>331.0</c:v>
                </c:pt>
                <c:pt idx="40">
                  <c:v>304.0</c:v>
                </c:pt>
                <c:pt idx="41">
                  <c:v>320.0</c:v>
                </c:pt>
                <c:pt idx="42">
                  <c:v>331.0</c:v>
                </c:pt>
                <c:pt idx="43">
                  <c:v>372.0</c:v>
                </c:pt>
                <c:pt idx="44">
                  <c:v>386.0</c:v>
                </c:pt>
                <c:pt idx="45">
                  <c:v>391.0</c:v>
                </c:pt>
                <c:pt idx="46">
                  <c:v>364.0</c:v>
                </c:pt>
                <c:pt idx="47">
                  <c:v>353.0</c:v>
                </c:pt>
                <c:pt idx="48">
                  <c:v>367.0</c:v>
                </c:pt>
                <c:pt idx="49">
                  <c:v>373.0</c:v>
                </c:pt>
                <c:pt idx="50">
                  <c:v>386.0</c:v>
                </c:pt>
                <c:pt idx="51">
                  <c:v>460.0</c:v>
                </c:pt>
                <c:pt idx="52">
                  <c:v>395.0</c:v>
                </c:pt>
                <c:pt idx="53">
                  <c:v>358.0</c:v>
                </c:pt>
                <c:pt idx="54">
                  <c:v>323.0</c:v>
                </c:pt>
                <c:pt idx="55">
                  <c:v>362.0</c:v>
                </c:pt>
                <c:pt idx="56">
                  <c:v>328.0</c:v>
                </c:pt>
                <c:pt idx="57">
                  <c:v>332.0</c:v>
                </c:pt>
                <c:pt idx="58">
                  <c:v>329.0</c:v>
                </c:pt>
                <c:pt idx="59">
                  <c:v>383.0</c:v>
                </c:pt>
                <c:pt idx="60">
                  <c:v>370.0</c:v>
                </c:pt>
                <c:pt idx="61">
                  <c:v>342.0</c:v>
                </c:pt>
                <c:pt idx="62">
                  <c:v>348.0</c:v>
                </c:pt>
                <c:pt idx="63">
                  <c:v>362.0</c:v>
                </c:pt>
                <c:pt idx="64">
                  <c:v>342.0</c:v>
                </c:pt>
                <c:pt idx="65">
                  <c:v>309.0</c:v>
                </c:pt>
                <c:pt idx="66">
                  <c:v>356.0</c:v>
                </c:pt>
                <c:pt idx="67">
                  <c:v>314.0</c:v>
                </c:pt>
                <c:pt idx="68">
                  <c:v>305.0</c:v>
                </c:pt>
                <c:pt idx="69">
                  <c:v>304.0</c:v>
                </c:pt>
                <c:pt idx="70">
                  <c:v>317.0</c:v>
                </c:pt>
                <c:pt idx="71">
                  <c:v>324.0</c:v>
                </c:pt>
                <c:pt idx="72">
                  <c:v>319.0</c:v>
                </c:pt>
                <c:pt idx="73">
                  <c:v>312.0</c:v>
                </c:pt>
                <c:pt idx="74">
                  <c:v>310.0</c:v>
                </c:pt>
                <c:pt idx="75">
                  <c:v>322.0</c:v>
                </c:pt>
                <c:pt idx="76">
                  <c:v>309.0</c:v>
                </c:pt>
                <c:pt idx="77">
                  <c:v>284.0</c:v>
                </c:pt>
                <c:pt idx="78">
                  <c:v>270.0</c:v>
                </c:pt>
                <c:pt idx="79">
                  <c:v>222.0</c:v>
                </c:pt>
                <c:pt idx="80">
                  <c:v>218.0</c:v>
                </c:pt>
                <c:pt idx="81">
                  <c:v>253.0</c:v>
                </c:pt>
                <c:pt idx="82">
                  <c:v>248.0</c:v>
                </c:pt>
                <c:pt idx="83">
                  <c:v>207.0</c:v>
                </c:pt>
                <c:pt idx="84">
                  <c:v>202.0</c:v>
                </c:pt>
                <c:pt idx="85">
                  <c:v>248.0</c:v>
                </c:pt>
                <c:pt idx="86">
                  <c:v>223.0</c:v>
                </c:pt>
                <c:pt idx="87">
                  <c:v>238.0</c:v>
                </c:pt>
                <c:pt idx="88">
                  <c:v>217.0</c:v>
                </c:pt>
                <c:pt idx="89">
                  <c:v>234.0</c:v>
                </c:pt>
                <c:pt idx="90">
                  <c:v>235.0</c:v>
                </c:pt>
                <c:pt idx="91">
                  <c:v>195.0</c:v>
                </c:pt>
                <c:pt idx="92">
                  <c:v>185.0</c:v>
                </c:pt>
                <c:pt idx="93">
                  <c:v>233.0</c:v>
                </c:pt>
                <c:pt idx="94">
                  <c:v>247.0</c:v>
                </c:pt>
                <c:pt idx="95">
                  <c:v>233.0</c:v>
                </c:pt>
                <c:pt idx="96">
                  <c:v>210.0</c:v>
                </c:pt>
                <c:pt idx="97">
                  <c:v>219.0</c:v>
                </c:pt>
                <c:pt idx="98">
                  <c:v>257.0</c:v>
                </c:pt>
                <c:pt idx="99">
                  <c:v>266.0</c:v>
                </c:pt>
                <c:pt idx="100">
                  <c:v>274.0</c:v>
                </c:pt>
                <c:pt idx="101">
                  <c:v>268.0</c:v>
                </c:pt>
                <c:pt idx="102">
                  <c:v>265.0</c:v>
                </c:pt>
                <c:pt idx="103">
                  <c:v>276.0</c:v>
                </c:pt>
                <c:pt idx="104">
                  <c:v>263.0</c:v>
                </c:pt>
                <c:pt idx="105">
                  <c:v>203.0</c:v>
                </c:pt>
                <c:pt idx="106">
                  <c:v>194.0</c:v>
                </c:pt>
                <c:pt idx="107">
                  <c:v>208.0</c:v>
                </c:pt>
                <c:pt idx="108">
                  <c:v>292.0</c:v>
                </c:pt>
                <c:pt idx="109">
                  <c:v>287.0</c:v>
                </c:pt>
                <c:pt idx="110">
                  <c:v>289.0</c:v>
                </c:pt>
                <c:pt idx="111">
                  <c:v>292.0</c:v>
                </c:pt>
                <c:pt idx="112">
                  <c:v>275.0</c:v>
                </c:pt>
                <c:pt idx="113">
                  <c:v>198.0</c:v>
                </c:pt>
                <c:pt idx="114">
                  <c:v>226.0</c:v>
                </c:pt>
                <c:pt idx="115">
                  <c:v>217.0</c:v>
                </c:pt>
                <c:pt idx="116">
                  <c:v>232.0</c:v>
                </c:pt>
                <c:pt idx="117">
                  <c:v>209.0</c:v>
                </c:pt>
                <c:pt idx="118">
                  <c:v>184.0</c:v>
                </c:pt>
                <c:pt idx="119">
                  <c:v>202.0</c:v>
                </c:pt>
                <c:pt idx="120">
                  <c:v>192.0</c:v>
                </c:pt>
                <c:pt idx="121">
                  <c:v>177.0</c:v>
                </c:pt>
              </c:numCache>
            </c:numRef>
          </c:val>
          <c:smooth val="0"/>
        </c:ser>
        <c:dLbls>
          <c:showLegendKey val="0"/>
          <c:showVal val="0"/>
          <c:showCatName val="0"/>
          <c:showSerName val="0"/>
          <c:showPercent val="0"/>
          <c:showBubbleSize val="0"/>
        </c:dLbls>
        <c:smooth val="0"/>
        <c:axId val="1880232848"/>
        <c:axId val="1880236176"/>
      </c:lineChart>
      <c:catAx>
        <c:axId val="1880232848"/>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880236176"/>
        <c:crosses val="autoZero"/>
        <c:auto val="1"/>
        <c:lblAlgn val="ctr"/>
        <c:lblOffset val="100"/>
        <c:tickLblSkip val="4"/>
        <c:tickMarkSkip val="1"/>
        <c:noMultiLvlLbl val="0"/>
      </c:catAx>
      <c:valAx>
        <c:axId val="1880236176"/>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880232848"/>
        <c:crosses val="autoZero"/>
        <c:crossBetween val="between"/>
      </c:valAx>
      <c:spPr>
        <a:solidFill>
          <a:srgbClr val="FFFFFF"/>
        </a:solidFill>
        <a:ln w="25400">
          <a:noFill/>
        </a:ln>
      </c:spPr>
    </c:plotArea>
    <c:legend>
      <c:legendPos val="r"/>
      <c:layout>
        <c:manualLayout>
          <c:xMode val="edge"/>
          <c:yMode val="edge"/>
          <c:x val="0.851515911983713"/>
          <c:y val="0.189969844553219"/>
          <c:w val="0.139446377342386"/>
          <c:h val="0.336035556531043"/>
        </c:manualLayout>
      </c:layout>
      <c:overlay val="0"/>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 l="0.700000000000004" r="0.700000000000004" t="0.750000000000017" header="0.3" footer="0.3"/>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image" Target="../media/image1.jpeg"/><Relationship Id="rId8" Type="http://schemas.openxmlformats.org/officeDocument/2006/relationships/chart" Target="../charts/chart7.xml"/><Relationship Id="rId9" Type="http://schemas.openxmlformats.org/officeDocument/2006/relationships/chart" Target="../charts/chart8.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showGridLines="0" tabSelected="1" zoomScale="70" zoomScaleNormal="70" zoomScalePageLayoutView="70" workbookViewId="0">
      <selection activeCell="C3" sqref="C3"/>
    </sheetView>
  </sheetViews>
  <sheetFormatPr baseColWidth="10" defaultColWidth="8.6640625" defaultRowHeight="13" x14ac:dyDescent="0.15"/>
  <cols>
    <col min="1" max="1" width="41.1640625" customWidth="1"/>
    <col min="2" max="2" width="22.6640625" customWidth="1"/>
    <col min="3" max="3" width="8.5" customWidth="1"/>
    <col min="4" max="4" width="8.1640625" customWidth="1"/>
    <col min="5" max="5" width="7.5" customWidth="1"/>
    <col min="6" max="6" width="9" customWidth="1"/>
    <col min="7" max="7" width="18.6640625" customWidth="1"/>
    <col min="8" max="8" width="9.5" bestFit="1" customWidth="1"/>
    <col min="9" max="9" width="10" bestFit="1" customWidth="1"/>
    <col min="10" max="10" width="6.5" customWidth="1"/>
  </cols>
  <sheetData>
    <row r="1" spans="1:11" s="94" customFormat="1" ht="14.25" customHeight="1" x14ac:dyDescent="0.15">
      <c r="A1" s="92"/>
      <c r="B1" s="93"/>
      <c r="C1" s="93"/>
      <c r="D1" s="93"/>
      <c r="E1" s="93"/>
      <c r="F1" s="93"/>
      <c r="G1" s="92"/>
      <c r="H1" s="92"/>
      <c r="I1" s="92"/>
    </row>
    <row r="2" spans="1:11" s="94" customFormat="1" x14ac:dyDescent="0.15">
      <c r="A2" s="92"/>
      <c r="B2" s="93"/>
      <c r="C2" s="93"/>
      <c r="D2" s="93"/>
      <c r="E2" s="93"/>
      <c r="F2" s="93"/>
      <c r="G2" s="92"/>
      <c r="H2" s="92"/>
      <c r="I2" s="92"/>
    </row>
    <row r="3" spans="1:11" s="94" customFormat="1" x14ac:dyDescent="0.15">
      <c r="A3" s="92"/>
      <c r="B3" s="93"/>
      <c r="C3" s="93"/>
      <c r="D3" s="93"/>
      <c r="E3" s="93"/>
      <c r="F3" s="93"/>
      <c r="G3" s="92"/>
      <c r="H3" s="92"/>
      <c r="I3" s="92"/>
    </row>
    <row r="4" spans="1:11" s="94" customFormat="1" ht="33" x14ac:dyDescent="0.35">
      <c r="A4" s="92"/>
      <c r="B4" s="95"/>
      <c r="C4" s="96"/>
      <c r="D4" s="93"/>
      <c r="E4" s="93"/>
      <c r="F4" s="93"/>
      <c r="G4" s="92"/>
      <c r="H4" s="92"/>
      <c r="I4" s="92"/>
    </row>
    <row r="5" spans="1:11" s="94" customFormat="1" ht="24.75" customHeight="1" x14ac:dyDescent="0.15">
      <c r="A5" s="92"/>
      <c r="B5" s="93"/>
      <c r="C5" s="93"/>
      <c r="D5" s="93"/>
      <c r="E5" s="93"/>
      <c r="F5" s="93"/>
      <c r="G5" s="92"/>
      <c r="H5" s="92"/>
      <c r="I5" s="92"/>
    </row>
    <row r="6" spans="1:11" s="94" customFormat="1" ht="8.25" customHeight="1" x14ac:dyDescent="0.15">
      <c r="A6" s="92"/>
      <c r="B6" s="93"/>
      <c r="C6" s="93"/>
      <c r="D6" s="93"/>
      <c r="E6" s="93"/>
      <c r="F6" s="93"/>
      <c r="G6" s="92"/>
      <c r="H6" s="92"/>
      <c r="I6" s="92"/>
    </row>
    <row r="7" spans="1:11" s="2" customFormat="1" ht="24.75" customHeight="1" x14ac:dyDescent="0.25">
      <c r="A7" s="246" t="s">
        <v>1296</v>
      </c>
      <c r="B7" s="246"/>
      <c r="C7" s="247"/>
      <c r="D7" s="247"/>
      <c r="E7" s="247"/>
    </row>
    <row r="8" spans="1:11" ht="29.25" customHeight="1" x14ac:dyDescent="0.15">
      <c r="A8" s="271"/>
      <c r="B8" s="272" t="s">
        <v>1167</v>
      </c>
      <c r="C8" s="273" t="s">
        <v>1163</v>
      </c>
      <c r="D8" s="273" t="s">
        <v>1164</v>
      </c>
      <c r="E8" s="273" t="s">
        <v>1165</v>
      </c>
      <c r="F8" s="273" t="s">
        <v>1166</v>
      </c>
      <c r="G8" s="272" t="s">
        <v>1157</v>
      </c>
      <c r="H8" s="273" t="s">
        <v>1163</v>
      </c>
      <c r="I8" s="273" t="s">
        <v>1164</v>
      </c>
      <c r="J8" s="273" t="s">
        <v>1165</v>
      </c>
      <c r="K8" s="273" t="s">
        <v>1166</v>
      </c>
    </row>
    <row r="9" spans="1:11" ht="21.75" customHeight="1" thickBot="1" x14ac:dyDescent="0.25">
      <c r="A9" s="285" t="s">
        <v>7</v>
      </c>
      <c r="B9" s="274"/>
      <c r="C9" s="274"/>
      <c r="D9" s="274"/>
      <c r="E9" s="274"/>
      <c r="F9" s="274"/>
      <c r="G9" s="274"/>
      <c r="H9" s="274"/>
      <c r="I9" s="274"/>
      <c r="J9" s="274"/>
      <c r="K9" s="275"/>
    </row>
    <row r="10" spans="1:11" s="9" customFormat="1" ht="20" customHeight="1" x14ac:dyDescent="0.15">
      <c r="A10" s="271" t="s">
        <v>1155</v>
      </c>
      <c r="B10" s="279">
        <f>Brazil!I116</f>
        <v>22</v>
      </c>
      <c r="C10" s="250">
        <f>SUM(Brazil!F116:H116)</f>
        <v>16</v>
      </c>
      <c r="D10" s="250">
        <f>Brazil!E116</f>
        <v>3</v>
      </c>
      <c r="E10" s="250">
        <f>Brazil!D116</f>
        <v>3</v>
      </c>
      <c r="F10" s="250">
        <f>Brazil!C116</f>
        <v>0</v>
      </c>
      <c r="G10" s="250">
        <f>Brazil!I119</f>
        <v>78</v>
      </c>
      <c r="H10" s="250">
        <f>SUM(Brazil!F119:H119)</f>
        <v>69</v>
      </c>
      <c r="I10" s="250">
        <f>Brazil!E119</f>
        <v>7</v>
      </c>
      <c r="J10" s="250">
        <f>Brazil!D119</f>
        <v>1</v>
      </c>
      <c r="K10" s="293">
        <f>Brazil!C119</f>
        <v>1</v>
      </c>
    </row>
    <row r="11" spans="1:11" s="9" customFormat="1" ht="20" customHeight="1" thickBot="1" x14ac:dyDescent="0.2">
      <c r="A11" s="271" t="s">
        <v>1156</v>
      </c>
      <c r="B11" s="294">
        <v>36</v>
      </c>
      <c r="C11" s="276">
        <v>30</v>
      </c>
      <c r="D11" s="276">
        <v>6</v>
      </c>
      <c r="E11" s="276">
        <v>0</v>
      </c>
      <c r="F11" s="276">
        <v>0</v>
      </c>
      <c r="G11" s="276">
        <v>62</v>
      </c>
      <c r="H11" s="276">
        <v>49</v>
      </c>
      <c r="I11" s="276">
        <v>7</v>
      </c>
      <c r="J11" s="276">
        <v>4</v>
      </c>
      <c r="K11" s="295">
        <v>2</v>
      </c>
    </row>
    <row r="12" spans="1:11" ht="18.75" customHeight="1" thickBot="1" x14ac:dyDescent="0.25">
      <c r="A12" s="286" t="s">
        <v>8</v>
      </c>
      <c r="B12" s="277"/>
      <c r="C12" s="277"/>
      <c r="D12" s="277"/>
      <c r="E12" s="277"/>
      <c r="F12" s="277"/>
      <c r="G12" s="277"/>
      <c r="H12" s="277"/>
      <c r="I12" s="277"/>
      <c r="J12" s="277"/>
      <c r="K12" s="278"/>
    </row>
    <row r="13" spans="1:11" s="9" customFormat="1" ht="20" customHeight="1" x14ac:dyDescent="0.15">
      <c r="A13" s="271" t="s">
        <v>1155</v>
      </c>
      <c r="B13" s="279">
        <f>China!G231</f>
        <v>41</v>
      </c>
      <c r="C13" s="250">
        <f>China!F231</f>
        <v>25</v>
      </c>
      <c r="D13" s="250">
        <f>China!E231</f>
        <v>6</v>
      </c>
      <c r="E13" s="250">
        <f>China!D231</f>
        <v>3</v>
      </c>
      <c r="F13" s="250">
        <f>China!C231</f>
        <v>7</v>
      </c>
      <c r="G13" s="250">
        <f>China!G234</f>
        <v>43</v>
      </c>
      <c r="H13" s="250">
        <f>China!F234</f>
        <v>47</v>
      </c>
      <c r="I13" s="250">
        <f>China!E234</f>
        <v>10</v>
      </c>
      <c r="J13" s="250">
        <f>China!D234</f>
        <v>3</v>
      </c>
      <c r="K13" s="280">
        <f>China!C234</f>
        <v>3</v>
      </c>
    </row>
    <row r="14" spans="1:11" s="9" customFormat="1" ht="20" customHeight="1" thickBot="1" x14ac:dyDescent="0.2">
      <c r="A14" s="271" t="s">
        <v>1156</v>
      </c>
      <c r="B14" s="361">
        <v>41</v>
      </c>
      <c r="C14" s="362">
        <v>24</v>
      </c>
      <c r="D14" s="362">
        <v>10</v>
      </c>
      <c r="E14" s="362">
        <v>2</v>
      </c>
      <c r="F14" s="362">
        <v>5</v>
      </c>
      <c r="G14" s="362">
        <v>61</v>
      </c>
      <c r="H14" s="362">
        <v>45</v>
      </c>
      <c r="I14" s="362">
        <v>16</v>
      </c>
      <c r="J14" s="362">
        <v>7</v>
      </c>
      <c r="K14" s="363">
        <v>0</v>
      </c>
    </row>
    <row r="15" spans="1:11" ht="18.75" customHeight="1" thickBot="1" x14ac:dyDescent="0.25">
      <c r="A15" s="286" t="s">
        <v>13</v>
      </c>
      <c r="B15" s="277"/>
      <c r="C15" s="277"/>
      <c r="D15" s="277"/>
      <c r="E15" s="277"/>
      <c r="F15" s="277"/>
      <c r="G15" s="277"/>
      <c r="H15" s="277"/>
      <c r="I15" s="277"/>
      <c r="J15" s="277"/>
      <c r="K15" s="278"/>
    </row>
    <row r="16" spans="1:11" s="9" customFormat="1" ht="20" customHeight="1" x14ac:dyDescent="0.15">
      <c r="A16" s="271" t="s">
        <v>1155</v>
      </c>
      <c r="B16" s="279">
        <f>'South Africa'!G21</f>
        <v>8</v>
      </c>
      <c r="C16" s="250">
        <f>'South Africa'!F21</f>
        <v>2</v>
      </c>
      <c r="D16" s="250">
        <f>'South Africa'!E21</f>
        <v>5</v>
      </c>
      <c r="E16" s="250">
        <f>'South Africa'!D21</f>
        <v>1</v>
      </c>
      <c r="F16" s="250">
        <f>'South Africa'!C21</f>
        <v>0</v>
      </c>
      <c r="G16" s="250">
        <f>'South Africa'!G24</f>
        <v>58</v>
      </c>
      <c r="H16" s="250">
        <f>'South Africa'!F24</f>
        <v>14</v>
      </c>
      <c r="I16" s="250">
        <f>'South Africa'!E24</f>
        <v>20</v>
      </c>
      <c r="J16" s="250">
        <f>'South Africa'!D24</f>
        <v>21</v>
      </c>
      <c r="K16" s="280">
        <f>'South Africa'!C24</f>
        <v>3</v>
      </c>
    </row>
    <row r="17" spans="1:11" s="9" customFormat="1" ht="20" customHeight="1" thickBot="1" x14ac:dyDescent="0.2">
      <c r="A17" s="271" t="s">
        <v>1156</v>
      </c>
      <c r="B17" s="288">
        <v>11</v>
      </c>
      <c r="C17" s="248">
        <v>6</v>
      </c>
      <c r="D17" s="248">
        <v>4</v>
      </c>
      <c r="E17" s="248">
        <v>1</v>
      </c>
      <c r="F17" s="248">
        <v>0</v>
      </c>
      <c r="G17" s="248">
        <v>55</v>
      </c>
      <c r="H17" s="248">
        <v>12</v>
      </c>
      <c r="I17" s="248">
        <v>17</v>
      </c>
      <c r="J17" s="248">
        <v>26</v>
      </c>
      <c r="K17" s="292">
        <v>0</v>
      </c>
    </row>
    <row r="18" spans="1:11" ht="22.5" customHeight="1" thickBot="1" x14ac:dyDescent="0.25">
      <c r="A18" s="286" t="s">
        <v>6</v>
      </c>
      <c r="B18" s="277"/>
      <c r="C18" s="277"/>
      <c r="D18" s="277"/>
      <c r="E18" s="277"/>
      <c r="F18" s="277"/>
      <c r="G18" s="277"/>
      <c r="H18" s="277"/>
      <c r="I18" s="277"/>
      <c r="J18" s="277"/>
      <c r="K18" s="278"/>
    </row>
    <row r="19" spans="1:11" s="9" customFormat="1" ht="20" customHeight="1" x14ac:dyDescent="0.15">
      <c r="A19" s="271" t="s">
        <v>1155</v>
      </c>
      <c r="B19" s="279">
        <f>Australia!I219</f>
        <v>70</v>
      </c>
      <c r="C19" s="250">
        <f>SUM(Australia!F219,Australia!G219,Australia!H219)</f>
        <v>47</v>
      </c>
      <c r="D19" s="250">
        <f>Australia!E219</f>
        <v>21</v>
      </c>
      <c r="E19" s="250">
        <f>Australia!D219</f>
        <v>2</v>
      </c>
      <c r="F19" s="250">
        <f>Australia!C219</f>
        <v>0</v>
      </c>
      <c r="G19" s="250">
        <f>Australia!I222</f>
        <v>284</v>
      </c>
      <c r="H19" s="250">
        <f>Australia!F222</f>
        <v>137</v>
      </c>
      <c r="I19" s="250">
        <f>Australia!E222</f>
        <v>80</v>
      </c>
      <c r="J19" s="250">
        <f>Australia!D222</f>
        <v>25</v>
      </c>
      <c r="K19" s="280">
        <f>Australia!C222</f>
        <v>9</v>
      </c>
    </row>
    <row r="20" spans="1:11" s="9" customFormat="1" ht="20" customHeight="1" thickBot="1" x14ac:dyDescent="0.2">
      <c r="A20" s="271" t="s">
        <v>1156</v>
      </c>
      <c r="B20" s="281">
        <v>63</v>
      </c>
      <c r="C20" s="248">
        <v>41</v>
      </c>
      <c r="D20" s="248">
        <v>21</v>
      </c>
      <c r="E20" s="248">
        <v>1</v>
      </c>
      <c r="F20" s="248">
        <v>0</v>
      </c>
      <c r="G20" s="248">
        <v>281</v>
      </c>
      <c r="H20" s="248">
        <v>136</v>
      </c>
      <c r="I20" s="248">
        <v>89</v>
      </c>
      <c r="J20" s="248">
        <v>20</v>
      </c>
      <c r="K20" s="282">
        <v>3</v>
      </c>
    </row>
    <row r="21" spans="1:11" s="9" customFormat="1" ht="38.25" customHeight="1" thickBot="1" x14ac:dyDescent="0.25">
      <c r="A21" s="300" t="s">
        <v>1185</v>
      </c>
      <c r="B21" s="182"/>
      <c r="C21" s="182"/>
      <c r="D21" s="182"/>
      <c r="E21" s="182"/>
      <c r="F21" s="182"/>
      <c r="G21" s="182"/>
      <c r="H21" s="182"/>
      <c r="I21" s="182"/>
      <c r="J21" s="182"/>
      <c r="K21" s="182"/>
    </row>
    <row r="22" spans="1:11" s="9" customFormat="1" ht="14" thickBot="1" x14ac:dyDescent="0.2">
      <c r="A22" s="271" t="s">
        <v>1155</v>
      </c>
      <c r="B22" s="301">
        <f>SUM(Brazil!F116+Brazil!G116+Brazil!H116)+China!F231+'South Africa'!F21+Indonesia!F88+Australia!F219+Australia!G219+Australia!H219+India!F134+'WC Canada'!F30</f>
        <v>93</v>
      </c>
      <c r="C22" s="182"/>
      <c r="D22" s="182"/>
      <c r="E22" s="182"/>
      <c r="F22" s="182"/>
      <c r="G22" s="182"/>
      <c r="H22" s="182"/>
      <c r="I22" s="182"/>
      <c r="J22" s="182"/>
      <c r="K22" s="182"/>
    </row>
    <row r="23" spans="1:11" ht="14" thickBot="1" x14ac:dyDescent="0.2">
      <c r="A23" s="271" t="s">
        <v>1156</v>
      </c>
      <c r="B23" s="402">
        <v>103</v>
      </c>
      <c r="C23" s="181"/>
      <c r="D23" s="182"/>
      <c r="E23" s="182"/>
      <c r="F23" s="182"/>
      <c r="G23" s="249"/>
      <c r="H23" s="182"/>
      <c r="I23" s="184"/>
      <c r="J23" s="184"/>
      <c r="K23" s="184"/>
    </row>
    <row r="24" spans="1:11" x14ac:dyDescent="0.15">
      <c r="A24" s="283"/>
      <c r="B24" s="182"/>
      <c r="C24" s="181"/>
      <c r="D24" s="182"/>
      <c r="E24" s="182"/>
      <c r="F24" s="182"/>
      <c r="G24" s="249"/>
      <c r="H24" s="182"/>
      <c r="I24" s="184"/>
      <c r="J24" s="184"/>
      <c r="K24" s="184"/>
    </row>
    <row r="25" spans="1:11" ht="14.25" customHeight="1" x14ac:dyDescent="0.15">
      <c r="A25" s="422" t="s">
        <v>22</v>
      </c>
      <c r="B25" s="422"/>
      <c r="C25" s="422"/>
      <c r="D25" s="422"/>
      <c r="E25" s="422"/>
      <c r="F25" s="422"/>
      <c r="G25" s="422"/>
      <c r="H25" s="422"/>
      <c r="I25" s="422"/>
      <c r="J25" s="422"/>
      <c r="K25" s="422"/>
    </row>
    <row r="26" spans="1:11" ht="14" x14ac:dyDescent="0.15">
      <c r="A26" s="271"/>
      <c r="B26" s="272" t="s">
        <v>1167</v>
      </c>
      <c r="C26" s="273" t="s">
        <v>1163</v>
      </c>
      <c r="D26" s="273" t="s">
        <v>1164</v>
      </c>
      <c r="E26" s="273" t="s">
        <v>1165</v>
      </c>
      <c r="F26" s="273" t="s">
        <v>1166</v>
      </c>
      <c r="G26" s="272" t="s">
        <v>1157</v>
      </c>
      <c r="H26" s="273" t="s">
        <v>1163</v>
      </c>
      <c r="I26" s="273" t="s">
        <v>1164</v>
      </c>
      <c r="J26" s="273" t="s">
        <v>1165</v>
      </c>
      <c r="K26" s="273" t="s">
        <v>1166</v>
      </c>
    </row>
    <row r="27" spans="1:11" ht="19" thickBot="1" x14ac:dyDescent="0.25">
      <c r="A27" s="286" t="s">
        <v>1168</v>
      </c>
      <c r="B27" s="182"/>
      <c r="C27" s="182"/>
      <c r="D27" s="182"/>
      <c r="E27" s="182"/>
      <c r="F27" s="182"/>
      <c r="G27" s="182"/>
      <c r="H27" s="182"/>
      <c r="I27" s="182"/>
      <c r="J27" s="182"/>
      <c r="K27" s="182"/>
    </row>
    <row r="28" spans="1:11" x14ac:dyDescent="0.15">
      <c r="A28" s="271" t="s">
        <v>1155</v>
      </c>
      <c r="B28" s="279">
        <f>'South Africa'!G10</f>
        <v>6</v>
      </c>
      <c r="C28" s="250">
        <f>'South Africa'!F10</f>
        <v>0</v>
      </c>
      <c r="D28" s="250">
        <f>'South Africa'!E10</f>
        <v>5</v>
      </c>
      <c r="E28" s="250">
        <f>'South Africa'!D10</f>
        <v>1</v>
      </c>
      <c r="F28" s="250">
        <f>'South Africa'!C10</f>
        <v>0</v>
      </c>
      <c r="G28" s="250">
        <f>'South Africa'!G11</f>
        <v>53</v>
      </c>
      <c r="H28" s="250">
        <f>'South Africa'!F11</f>
        <v>9</v>
      </c>
      <c r="I28" s="250">
        <f>'South Africa'!E11</f>
        <v>20</v>
      </c>
      <c r="J28" s="250">
        <f>'South Africa'!D11</f>
        <v>21</v>
      </c>
      <c r="K28" s="280">
        <f>'South Africa'!C11</f>
        <v>3</v>
      </c>
    </row>
    <row r="29" spans="1:11" ht="14" thickBot="1" x14ac:dyDescent="0.2">
      <c r="A29" s="271" t="s">
        <v>1156</v>
      </c>
      <c r="B29" s="288">
        <v>7</v>
      </c>
      <c r="C29" s="289">
        <v>2</v>
      </c>
      <c r="D29" s="289">
        <v>4</v>
      </c>
      <c r="E29" s="289">
        <v>1</v>
      </c>
      <c r="F29" s="289">
        <v>0</v>
      </c>
      <c r="G29" s="289">
        <v>52</v>
      </c>
      <c r="H29" s="289">
        <v>9</v>
      </c>
      <c r="I29" s="290">
        <v>17</v>
      </c>
      <c r="J29" s="290">
        <v>26</v>
      </c>
      <c r="K29" s="291">
        <v>0</v>
      </c>
    </row>
    <row r="30" spans="1:11" x14ac:dyDescent="0.15">
      <c r="A30" s="284"/>
      <c r="B30" s="182"/>
      <c r="C30" s="181"/>
      <c r="D30" s="182"/>
      <c r="E30" s="182"/>
      <c r="F30" s="182"/>
      <c r="G30" s="249"/>
      <c r="H30" s="182"/>
      <c r="I30" s="184"/>
      <c r="J30" s="184"/>
      <c r="K30" s="184"/>
    </row>
    <row r="31" spans="1:11" ht="24" customHeight="1" x14ac:dyDescent="0.15">
      <c r="A31" s="422" t="s">
        <v>21</v>
      </c>
      <c r="B31" s="422"/>
      <c r="C31" s="422"/>
      <c r="D31" s="422"/>
      <c r="E31" s="422"/>
      <c r="F31" s="422"/>
      <c r="G31" s="422"/>
      <c r="H31" s="422"/>
      <c r="I31" s="422"/>
      <c r="J31" s="422"/>
      <c r="K31" s="422"/>
    </row>
    <row r="32" spans="1:11" ht="15.75" customHeight="1" x14ac:dyDescent="0.15">
      <c r="A32" s="271"/>
      <c r="B32" s="272" t="s">
        <v>1167</v>
      </c>
      <c r="C32" s="273" t="s">
        <v>1163</v>
      </c>
      <c r="D32" s="273" t="s">
        <v>1164</v>
      </c>
      <c r="E32" s="273" t="s">
        <v>1165</v>
      </c>
      <c r="F32" s="273" t="s">
        <v>1166</v>
      </c>
      <c r="G32" s="272" t="s">
        <v>1157</v>
      </c>
      <c r="H32" s="273" t="s">
        <v>1163</v>
      </c>
      <c r="I32" s="273" t="s">
        <v>1164</v>
      </c>
      <c r="J32" s="273" t="s">
        <v>1165</v>
      </c>
      <c r="K32" s="273" t="s">
        <v>1166</v>
      </c>
    </row>
    <row r="33" spans="1:12" ht="18" customHeight="1" thickBot="1" x14ac:dyDescent="0.25">
      <c r="A33" s="286" t="s">
        <v>557</v>
      </c>
      <c r="B33" s="182"/>
      <c r="C33" s="182"/>
      <c r="D33" s="182"/>
      <c r="E33" s="182"/>
      <c r="F33" s="182"/>
      <c r="G33" s="182"/>
      <c r="H33" s="182"/>
      <c r="I33" s="182"/>
      <c r="J33" s="182"/>
      <c r="K33" s="182"/>
    </row>
    <row r="34" spans="1:12" ht="14.25" customHeight="1" x14ac:dyDescent="0.15">
      <c r="A34" s="271" t="s">
        <v>1155</v>
      </c>
      <c r="B34" s="414">
        <f>Australia!I25</f>
        <v>10</v>
      </c>
      <c r="C34" s="411">
        <f>SUM(Australia!F25:H25)</f>
        <v>7</v>
      </c>
      <c r="D34" s="411">
        <f>Australia!E25</f>
        <v>3</v>
      </c>
      <c r="E34" s="411">
        <f>Australia!D25</f>
        <v>0</v>
      </c>
      <c r="F34" s="411">
        <f>Australia!C25</f>
        <v>0</v>
      </c>
      <c r="G34" s="411">
        <f>Australia!I26</f>
        <v>27</v>
      </c>
      <c r="H34" s="411">
        <f>Australia!F26</f>
        <v>8</v>
      </c>
      <c r="I34" s="411">
        <f>Australia!E26</f>
        <v>12</v>
      </c>
      <c r="J34" s="411">
        <f>Australia!D26</f>
        <v>4</v>
      </c>
      <c r="K34" s="415">
        <f>Australia!C26</f>
        <v>3</v>
      </c>
    </row>
    <row r="35" spans="1:12" ht="14.25" customHeight="1" thickBot="1" x14ac:dyDescent="0.2">
      <c r="A35" s="271" t="s">
        <v>1156</v>
      </c>
      <c r="B35" s="416">
        <v>10</v>
      </c>
      <c r="C35" s="410">
        <v>8</v>
      </c>
      <c r="D35" s="410">
        <v>2</v>
      </c>
      <c r="E35" s="410">
        <v>0</v>
      </c>
      <c r="F35" s="410">
        <v>0</v>
      </c>
      <c r="G35" s="410">
        <v>28</v>
      </c>
      <c r="H35" s="410">
        <v>8</v>
      </c>
      <c r="I35" s="410">
        <v>18</v>
      </c>
      <c r="J35" s="410">
        <v>2</v>
      </c>
      <c r="K35" s="417">
        <v>0</v>
      </c>
    </row>
    <row r="36" spans="1:12" ht="19" thickBot="1" x14ac:dyDescent="0.25">
      <c r="A36" s="286" t="s">
        <v>1160</v>
      </c>
      <c r="B36" s="182"/>
      <c r="C36" s="181"/>
      <c r="D36" s="182"/>
      <c r="E36" s="182"/>
      <c r="F36" s="182"/>
      <c r="G36" s="143"/>
      <c r="H36" s="182"/>
      <c r="I36" s="184"/>
      <c r="J36" s="184"/>
      <c r="K36" s="184"/>
    </row>
    <row r="37" spans="1:12" x14ac:dyDescent="0.15">
      <c r="A37" s="271" t="s">
        <v>1155</v>
      </c>
      <c r="B37" s="414">
        <f>SUM(Australia!I53,Australia!I60,Australia!I66)</f>
        <v>7</v>
      </c>
      <c r="C37" s="411">
        <f>SUM(Australia!F53:H53,Australia!F60:H60,Australia!F66:H66)</f>
        <v>3</v>
      </c>
      <c r="D37" s="411">
        <f>SUM(Australia!E53,Australia!E60,Australia!E66)</f>
        <v>4</v>
      </c>
      <c r="E37" s="411">
        <f>SUM(Australia!D60,Australia!D66,Australia!D53)</f>
        <v>0</v>
      </c>
      <c r="F37" s="411">
        <f>SUM(Australia!C53,Australia!C60,Australia!C66)</f>
        <v>0</v>
      </c>
      <c r="G37" s="412">
        <f>SUM(Australia!I54,Australia!I60,Australia!I60,Australia!I61,Australia!I67)</f>
        <v>77</v>
      </c>
      <c r="H37" s="411">
        <f>SUM(Australia!F54:H54,Australia!F61:H61,Australia!F67:H67)</f>
        <v>22</v>
      </c>
      <c r="I37" s="418">
        <f>SUM(Australia!E54,Australia!E61,Australia!E67)</f>
        <v>35</v>
      </c>
      <c r="J37" s="418">
        <f>SUM(Australia!D54,Australia!D61,Australia!D67)</f>
        <v>12</v>
      </c>
      <c r="K37" s="419">
        <f>SUM(Australia!C54,Australia!C61,Australia!C67)</f>
        <v>4</v>
      </c>
    </row>
    <row r="38" spans="1:12" ht="14" thickBot="1" x14ac:dyDescent="0.2">
      <c r="A38" s="271" t="s">
        <v>1156</v>
      </c>
      <c r="B38" s="416">
        <v>12</v>
      </c>
      <c r="C38" s="410">
        <v>5</v>
      </c>
      <c r="D38" s="410">
        <v>7</v>
      </c>
      <c r="E38" s="410">
        <v>0</v>
      </c>
      <c r="F38" s="410">
        <v>0</v>
      </c>
      <c r="G38" s="413">
        <v>75</v>
      </c>
      <c r="H38" s="410">
        <v>20</v>
      </c>
      <c r="I38" s="420">
        <v>37</v>
      </c>
      <c r="J38" s="420">
        <v>12</v>
      </c>
      <c r="K38" s="421">
        <v>0</v>
      </c>
    </row>
    <row r="39" spans="1:12" x14ac:dyDescent="0.15">
      <c r="A39" s="400"/>
    </row>
    <row r="40" spans="1:12" x14ac:dyDescent="0.15">
      <c r="A40" s="407"/>
      <c r="B40" s="406"/>
      <c r="C40" s="406"/>
      <c r="D40" s="406"/>
      <c r="E40" s="406"/>
      <c r="F40" s="406"/>
      <c r="G40" s="406"/>
      <c r="H40" s="406"/>
      <c r="I40" s="406"/>
      <c r="J40" s="406"/>
      <c r="K40" s="406"/>
      <c r="L40" s="403"/>
    </row>
    <row r="41" spans="1:12" ht="6.75" customHeight="1" x14ac:dyDescent="0.15">
      <c r="A41" s="401"/>
      <c r="B41" s="406"/>
      <c r="C41" s="405"/>
      <c r="D41" s="406"/>
      <c r="E41" s="406"/>
      <c r="F41" s="406"/>
      <c r="G41" s="404"/>
      <c r="H41" s="406"/>
      <c r="I41" s="408"/>
      <c r="J41" s="408"/>
      <c r="K41" s="408"/>
    </row>
    <row r="42" spans="1:12" x14ac:dyDescent="0.15">
      <c r="A42" s="400"/>
    </row>
    <row r="43" spans="1:12" x14ac:dyDescent="0.15">
      <c r="A43" s="409"/>
      <c r="B43" s="406"/>
      <c r="C43" s="406"/>
      <c r="D43" s="406"/>
      <c r="E43" s="406"/>
      <c r="F43" s="406"/>
      <c r="G43" s="398"/>
      <c r="H43" s="406"/>
      <c r="I43" s="399"/>
      <c r="J43" s="399"/>
      <c r="K43" s="399"/>
      <c r="L43" s="403"/>
    </row>
    <row r="44" spans="1:12" x14ac:dyDescent="0.15">
      <c r="A44" s="407"/>
      <c r="B44" s="407"/>
      <c r="C44" s="407"/>
      <c r="D44" s="407"/>
      <c r="E44" s="407"/>
      <c r="F44" s="407"/>
      <c r="G44" s="407"/>
      <c r="H44" s="407"/>
      <c r="I44" s="407"/>
      <c r="J44" s="407"/>
      <c r="K44" s="407"/>
      <c r="L44" s="403"/>
    </row>
    <row r="45" spans="1:12" x14ac:dyDescent="0.15">
      <c r="A45" s="180"/>
      <c r="B45" s="180"/>
      <c r="C45" s="180"/>
      <c r="D45" s="180"/>
      <c r="E45" s="180"/>
      <c r="F45" s="180"/>
      <c r="G45" s="180"/>
      <c r="H45" s="180"/>
      <c r="I45" s="180"/>
      <c r="J45" s="180"/>
      <c r="K45" s="183"/>
    </row>
    <row r="46" spans="1:12" x14ac:dyDescent="0.15">
      <c r="A46" s="180"/>
      <c r="B46" s="180"/>
      <c r="C46" s="180"/>
      <c r="D46" s="180"/>
      <c r="E46" s="180"/>
      <c r="F46" s="180"/>
      <c r="G46" s="180"/>
      <c r="H46" s="180"/>
      <c r="I46" s="180"/>
      <c r="J46" s="180"/>
      <c r="K46" s="183"/>
    </row>
    <row r="47" spans="1:12" x14ac:dyDescent="0.15">
      <c r="A47" s="180"/>
      <c r="B47" s="180"/>
      <c r="C47" s="180"/>
      <c r="D47" s="180"/>
      <c r="E47" s="180"/>
      <c r="F47" s="180"/>
      <c r="G47" s="180"/>
      <c r="H47" s="180"/>
      <c r="I47" s="180"/>
      <c r="J47" s="180"/>
      <c r="K47" s="180"/>
    </row>
    <row r="48" spans="1:12" x14ac:dyDescent="0.15">
      <c r="A48" s="180"/>
      <c r="B48" s="180"/>
      <c r="C48" s="180"/>
      <c r="D48" s="180"/>
      <c r="E48" s="180"/>
      <c r="F48" s="180"/>
      <c r="G48" s="180"/>
      <c r="H48" s="180"/>
      <c r="I48" s="180"/>
      <c r="J48" s="180"/>
      <c r="K48" s="180"/>
    </row>
    <row r="49" spans="1:11" x14ac:dyDescent="0.15">
      <c r="A49" s="180"/>
      <c r="B49" s="180"/>
      <c r="C49" s="180"/>
      <c r="D49" s="180"/>
      <c r="E49" s="180"/>
      <c r="F49" s="180"/>
      <c r="G49" s="180"/>
      <c r="H49" s="180"/>
      <c r="I49" s="180"/>
      <c r="J49" s="180"/>
      <c r="K49" s="180"/>
    </row>
    <row r="50" spans="1:11" x14ac:dyDescent="0.15">
      <c r="A50" s="180"/>
      <c r="B50" s="180"/>
      <c r="C50" s="180"/>
      <c r="D50" s="180"/>
      <c r="E50" s="180"/>
      <c r="F50" s="180"/>
      <c r="G50" s="180"/>
      <c r="H50" s="180"/>
      <c r="I50" s="180"/>
      <c r="J50" s="180"/>
      <c r="K50" s="180"/>
    </row>
    <row r="51" spans="1:11" x14ac:dyDescent="0.15">
      <c r="A51" s="180"/>
      <c r="B51" s="180"/>
      <c r="C51" s="180"/>
      <c r="D51" s="180"/>
      <c r="E51" s="180"/>
      <c r="F51" s="180"/>
      <c r="G51" s="180"/>
      <c r="H51" s="180"/>
      <c r="I51" s="180"/>
      <c r="J51" s="180"/>
      <c r="K51" s="180"/>
    </row>
    <row r="52" spans="1:11" x14ac:dyDescent="0.15">
      <c r="A52" s="180"/>
      <c r="B52" s="180"/>
      <c r="C52" s="180"/>
      <c r="D52" s="180"/>
      <c r="E52" s="180"/>
      <c r="F52" s="180"/>
      <c r="G52" s="180"/>
      <c r="H52" s="180"/>
      <c r="I52" s="180"/>
      <c r="J52" s="180"/>
      <c r="K52" s="180"/>
    </row>
    <row r="53" spans="1:11" x14ac:dyDescent="0.15">
      <c r="A53" s="180"/>
      <c r="B53" s="180"/>
      <c r="C53" s="180"/>
      <c r="D53" s="180"/>
      <c r="E53" s="180"/>
      <c r="F53" s="180"/>
      <c r="G53" s="180"/>
      <c r="H53" s="180"/>
      <c r="I53" s="180"/>
      <c r="J53" s="180"/>
      <c r="K53" s="180"/>
    </row>
    <row r="54" spans="1:11" x14ac:dyDescent="0.15">
      <c r="A54" s="180"/>
      <c r="B54" s="180"/>
      <c r="C54" s="180"/>
      <c r="D54" s="180"/>
      <c r="E54" s="180"/>
      <c r="F54" s="180"/>
      <c r="G54" s="180"/>
      <c r="H54" s="180"/>
      <c r="I54" s="180"/>
      <c r="J54" s="180"/>
      <c r="K54" s="180"/>
    </row>
    <row r="55" spans="1:11" x14ac:dyDescent="0.15">
      <c r="A55" s="180"/>
      <c r="B55" s="180"/>
      <c r="C55" s="180"/>
      <c r="D55" s="180"/>
      <c r="E55" s="180"/>
      <c r="F55" s="180"/>
      <c r="G55" s="180"/>
      <c r="H55" s="180"/>
      <c r="I55" s="180"/>
      <c r="J55" s="180"/>
      <c r="K55" s="180"/>
    </row>
    <row r="56" spans="1:11" x14ac:dyDescent="0.15">
      <c r="A56" s="180"/>
      <c r="B56" s="180"/>
      <c r="C56" s="180"/>
      <c r="D56" s="180"/>
      <c r="E56" s="180"/>
      <c r="F56" s="180"/>
      <c r="G56" s="180"/>
      <c r="H56" s="180"/>
      <c r="I56" s="180"/>
      <c r="J56" s="180"/>
      <c r="K56" s="180"/>
    </row>
    <row r="57" spans="1:11" s="3" customFormat="1" ht="62.25" customHeight="1" x14ac:dyDescent="0.15">
      <c r="A57" s="180"/>
      <c r="B57" s="6"/>
      <c r="C57" s="4"/>
      <c r="D57" s="5"/>
      <c r="E57" s="5"/>
      <c r="F57" s="6"/>
      <c r="G57" s="4"/>
      <c r="H57" s="5"/>
      <c r="I57" s="5"/>
      <c r="J57" s="6"/>
      <c r="K57" s="6"/>
    </row>
    <row r="58" spans="1:11" s="3" customFormat="1" ht="45.75" customHeight="1" x14ac:dyDescent="0.15">
      <c r="A58" s="6"/>
      <c r="B58" s="6"/>
      <c r="C58" s="4"/>
      <c r="D58" s="5"/>
      <c r="E58" s="5"/>
      <c r="F58" s="6"/>
      <c r="G58" s="4"/>
      <c r="H58" s="5"/>
      <c r="I58" s="5"/>
      <c r="J58" s="6"/>
      <c r="K58" s="6"/>
    </row>
    <row r="59" spans="1:11" s="3" customFormat="1" ht="45.75" customHeight="1" x14ac:dyDescent="0.15">
      <c r="A59" s="6"/>
      <c r="B59" s="6"/>
      <c r="C59" s="4"/>
      <c r="D59" s="5"/>
      <c r="E59" s="5"/>
      <c r="F59" s="6"/>
      <c r="G59" s="4"/>
      <c r="H59" s="5"/>
      <c r="I59" s="5"/>
      <c r="J59" s="6"/>
      <c r="K59" s="6"/>
    </row>
    <row r="60" spans="1:11" s="3" customFormat="1" ht="45.75" customHeight="1" x14ac:dyDescent="0.15">
      <c r="A60" s="6"/>
      <c r="B60" s="6"/>
      <c r="C60" s="4"/>
      <c r="D60" s="5"/>
      <c r="E60" s="5"/>
      <c r="F60" s="6"/>
      <c r="G60" s="4"/>
      <c r="H60" s="5"/>
      <c r="I60" s="5"/>
      <c r="J60" s="6"/>
      <c r="K60" s="6"/>
    </row>
    <row r="61" spans="1:11" s="3" customFormat="1" ht="45.75" customHeight="1" x14ac:dyDescent="0.15">
      <c r="A61" s="6"/>
      <c r="B61" s="6"/>
      <c r="C61" s="4"/>
      <c r="D61" s="5"/>
      <c r="E61" s="5"/>
      <c r="F61" s="6"/>
      <c r="G61" s="4"/>
      <c r="H61" s="5"/>
      <c r="I61" s="5"/>
      <c r="J61" s="6"/>
      <c r="K61" s="6"/>
    </row>
    <row r="62" spans="1:11" s="3" customFormat="1" ht="45.75" customHeight="1" x14ac:dyDescent="0.15">
      <c r="A62" s="6"/>
      <c r="B62" s="6"/>
      <c r="C62" s="4"/>
      <c r="D62" s="5"/>
      <c r="E62" s="5"/>
      <c r="F62" s="6"/>
      <c r="G62" s="4"/>
      <c r="H62" s="5"/>
      <c r="I62" s="5"/>
      <c r="J62" s="6"/>
      <c r="K62" s="6"/>
    </row>
    <row r="63" spans="1:11" s="3" customFormat="1" ht="45.75" customHeight="1" x14ac:dyDescent="0.15">
      <c r="A63" s="6"/>
      <c r="B63" s="6"/>
      <c r="C63" s="4"/>
      <c r="D63" s="5"/>
      <c r="E63" s="5"/>
      <c r="F63" s="6"/>
      <c r="G63" s="4"/>
      <c r="H63" s="5"/>
      <c r="I63" s="5"/>
      <c r="J63" s="6"/>
      <c r="K63" s="6"/>
    </row>
    <row r="64" spans="1:11" s="3" customFormat="1" ht="45.75" customHeight="1" x14ac:dyDescent="0.15">
      <c r="A64" s="6"/>
      <c r="B64" s="6"/>
      <c r="C64" s="4"/>
      <c r="D64" s="5"/>
      <c r="E64" s="5"/>
      <c r="F64" s="6"/>
      <c r="G64" s="4"/>
      <c r="H64" s="5"/>
      <c r="I64" s="5"/>
      <c r="J64" s="6" t="s">
        <v>0</v>
      </c>
      <c r="K64" s="6"/>
    </row>
    <row r="65" spans="1:11" s="3" customFormat="1" ht="45.75" customHeight="1" x14ac:dyDescent="0.15">
      <c r="A65" s="6"/>
      <c r="B65" s="6"/>
      <c r="C65" s="4"/>
      <c r="D65" s="5"/>
      <c r="E65" s="5"/>
      <c r="F65" s="6"/>
      <c r="G65" s="4"/>
      <c r="H65" s="5"/>
      <c r="I65" s="5"/>
      <c r="J65" s="6"/>
      <c r="K65" s="6"/>
    </row>
    <row r="66" spans="1:11" s="3" customFormat="1" ht="45.75" customHeight="1" x14ac:dyDescent="0.15">
      <c r="A66" s="6"/>
      <c r="B66" s="6"/>
      <c r="C66" s="4"/>
      <c r="D66" s="5"/>
      <c r="E66" s="5"/>
      <c r="F66" s="6"/>
      <c r="G66" s="4"/>
      <c r="H66" s="5"/>
      <c r="I66" s="5"/>
      <c r="J66" s="6"/>
      <c r="K66" s="6"/>
    </row>
    <row r="67" spans="1:11" s="3" customFormat="1" ht="45.75" customHeight="1" x14ac:dyDescent="0.15">
      <c r="A67" s="6"/>
      <c r="B67" s="6"/>
      <c r="C67" s="4"/>
      <c r="D67" s="5"/>
      <c r="E67" s="5"/>
      <c r="F67" s="6"/>
      <c r="G67" s="4"/>
      <c r="H67" s="5"/>
      <c r="I67" s="5"/>
      <c r="J67" s="6"/>
      <c r="K67" s="6"/>
    </row>
    <row r="68" spans="1:11" s="3" customFormat="1" ht="45.75" customHeight="1" x14ac:dyDescent="0.15">
      <c r="A68" s="6"/>
      <c r="B68" s="6"/>
      <c r="C68" s="4"/>
      <c r="D68" s="5"/>
      <c r="E68" s="5"/>
      <c r="F68" s="6"/>
      <c r="G68" s="4"/>
      <c r="H68" s="5"/>
      <c r="I68" s="5"/>
      <c r="J68" s="6"/>
      <c r="K68" s="6"/>
    </row>
    <row r="69" spans="1:11" s="3" customFormat="1" ht="45.75" customHeight="1" x14ac:dyDescent="0.15">
      <c r="A69" s="6"/>
      <c r="B69" s="6"/>
      <c r="C69" s="4"/>
      <c r="D69" s="5"/>
      <c r="E69" s="5"/>
      <c r="F69" s="6"/>
      <c r="G69" s="4"/>
      <c r="H69" s="5"/>
      <c r="I69" s="5"/>
      <c r="J69" s="6"/>
      <c r="K69" s="6"/>
    </row>
    <row r="70" spans="1:11" s="3" customFormat="1" ht="45.75" customHeight="1" x14ac:dyDescent="0.15">
      <c r="A70" s="6"/>
      <c r="B70" s="6"/>
      <c r="C70" s="4"/>
      <c r="D70" s="5"/>
      <c r="E70" s="5"/>
      <c r="F70" s="6"/>
      <c r="G70" s="4"/>
      <c r="H70" s="5"/>
      <c r="I70" s="5"/>
      <c r="J70" s="6"/>
      <c r="K70" s="6"/>
    </row>
    <row r="71" spans="1:11" s="3" customFormat="1" ht="8.25" customHeight="1" x14ac:dyDescent="0.15">
      <c r="A71" s="6"/>
      <c r="B71" s="6"/>
      <c r="C71" s="4"/>
      <c r="D71" s="5"/>
      <c r="E71" s="5"/>
      <c r="F71" s="6"/>
      <c r="G71" s="4"/>
      <c r="H71" s="5"/>
      <c r="I71" s="5"/>
      <c r="J71" s="6"/>
      <c r="K71" s="6"/>
    </row>
    <row r="72" spans="1:11" s="3" customFormat="1" ht="21" customHeight="1" x14ac:dyDescent="0.15">
      <c r="A72" s="6"/>
      <c r="B72" s="6"/>
      <c r="C72" s="4"/>
      <c r="D72" s="5"/>
      <c r="E72" s="5"/>
      <c r="F72" s="6"/>
      <c r="G72" s="4"/>
      <c r="H72" s="5"/>
      <c r="I72" s="5"/>
      <c r="J72" s="6"/>
      <c r="K72" s="6"/>
    </row>
    <row r="73" spans="1:11" s="3" customFormat="1" ht="21" customHeight="1" x14ac:dyDescent="0.15">
      <c r="A73" s="6"/>
      <c r="B73" s="6"/>
      <c r="C73" s="4"/>
      <c r="D73" s="5"/>
      <c r="E73" s="5"/>
      <c r="F73" s="6"/>
      <c r="G73" s="4"/>
      <c r="H73" s="5"/>
      <c r="I73" s="5"/>
      <c r="J73" s="6"/>
      <c r="K73" s="6"/>
    </row>
    <row r="74" spans="1:11" s="3" customFormat="1" ht="21" customHeight="1" x14ac:dyDescent="0.15">
      <c r="A74" s="6"/>
      <c r="B74" s="6"/>
      <c r="C74" s="4"/>
      <c r="D74" s="5"/>
      <c r="E74" s="5"/>
      <c r="F74" s="6"/>
      <c r="G74" s="4"/>
      <c r="H74" s="5"/>
      <c r="I74" s="5"/>
      <c r="J74" s="6"/>
      <c r="K74" s="6"/>
    </row>
    <row r="75" spans="1:11" s="3" customFormat="1" ht="21" customHeight="1" x14ac:dyDescent="0.15">
      <c r="A75" s="6"/>
      <c r="B75" s="6"/>
      <c r="C75" s="4"/>
      <c r="D75" s="5"/>
      <c r="E75" s="5"/>
      <c r="F75" s="6"/>
      <c r="G75" s="4"/>
      <c r="H75" s="5"/>
      <c r="I75" s="5"/>
      <c r="J75" s="6"/>
      <c r="K75" s="6"/>
    </row>
    <row r="76" spans="1:11" s="3" customFormat="1" ht="28.5" customHeight="1" x14ac:dyDescent="0.15">
      <c r="A76" s="6"/>
      <c r="B76" s="6"/>
      <c r="C76" s="4"/>
      <c r="D76" s="5"/>
      <c r="E76" s="5"/>
      <c r="F76" s="6"/>
      <c r="G76" s="4"/>
      <c r="H76" s="5"/>
      <c r="I76" s="5"/>
      <c r="J76" s="6"/>
      <c r="K76" s="6"/>
    </row>
    <row r="77" spans="1:11" s="3" customFormat="1" ht="28.5" customHeight="1" x14ac:dyDescent="0.15">
      <c r="A77" s="6"/>
      <c r="B77" s="6"/>
      <c r="C77" s="4"/>
      <c r="D77" s="5"/>
      <c r="E77" s="5"/>
      <c r="F77" s="6"/>
      <c r="G77" s="4"/>
      <c r="H77" s="5"/>
      <c r="I77" s="5"/>
      <c r="J77" s="6"/>
      <c r="K77" s="6"/>
    </row>
    <row r="78" spans="1:11" s="3" customFormat="1" ht="28.5" customHeight="1" x14ac:dyDescent="0.15">
      <c r="A78" s="6"/>
      <c r="B78" s="6"/>
      <c r="C78" s="4"/>
      <c r="D78" s="5"/>
      <c r="E78" s="5"/>
      <c r="F78" s="6"/>
      <c r="G78" s="4"/>
      <c r="H78" s="5"/>
      <c r="I78" s="5"/>
      <c r="J78" s="6"/>
      <c r="K78" s="6"/>
    </row>
    <row r="79" spans="1:11" s="3" customFormat="1" ht="28.5" customHeight="1" x14ac:dyDescent="0.15">
      <c r="A79" s="6"/>
      <c r="B79" s="6"/>
      <c r="C79" s="4"/>
      <c r="D79" s="5"/>
      <c r="E79" s="5"/>
      <c r="F79" s="6"/>
      <c r="G79" s="4"/>
      <c r="H79" s="5"/>
      <c r="I79" s="5"/>
      <c r="J79" s="6"/>
      <c r="K79" s="6"/>
    </row>
    <row r="80" spans="1:11" s="3" customFormat="1" ht="28.5" customHeight="1" x14ac:dyDescent="0.15">
      <c r="A80" s="6"/>
      <c r="B80" s="6"/>
      <c r="C80" s="4"/>
      <c r="D80" s="5"/>
      <c r="E80" s="5"/>
      <c r="F80" s="6"/>
      <c r="G80" s="4"/>
      <c r="H80" s="5"/>
      <c r="I80" s="5"/>
      <c r="J80" s="6"/>
      <c r="K80" s="6"/>
    </row>
    <row r="81" spans="1:11" s="3" customFormat="1" ht="45.75" customHeight="1" x14ac:dyDescent="0.15">
      <c r="A81" s="6"/>
      <c r="B81" s="6"/>
      <c r="C81" s="4"/>
      <c r="D81" s="5"/>
      <c r="E81" s="5"/>
      <c r="F81" s="6"/>
      <c r="G81" s="4"/>
      <c r="H81" s="5"/>
      <c r="I81" s="5"/>
      <c r="J81" s="6"/>
      <c r="K81" s="6"/>
    </row>
    <row r="82" spans="1:11" s="3" customFormat="1" ht="45.75" customHeight="1" x14ac:dyDescent="0.15">
      <c r="A82" s="6"/>
      <c r="B82" s="6"/>
      <c r="C82" s="4"/>
      <c r="D82" s="5"/>
      <c r="E82" s="5"/>
      <c r="F82" s="6"/>
      <c r="G82" s="4"/>
      <c r="H82" s="5"/>
      <c r="I82" s="5"/>
      <c r="J82" s="6"/>
      <c r="K82" s="6"/>
    </row>
    <row r="83" spans="1:11" s="3" customFormat="1" ht="45.75" customHeight="1" x14ac:dyDescent="0.15">
      <c r="A83" s="6"/>
      <c r="B83" s="6"/>
      <c r="C83" s="4"/>
      <c r="D83" s="5"/>
      <c r="E83" s="5"/>
      <c r="F83" s="6"/>
      <c r="G83" s="4"/>
      <c r="H83" s="5"/>
      <c r="I83" s="5"/>
      <c r="J83" s="6"/>
      <c r="K83" s="6"/>
    </row>
    <row r="84" spans="1:11" s="3" customFormat="1" ht="45.75" customHeight="1" x14ac:dyDescent="0.15">
      <c r="A84" s="6"/>
      <c r="B84" s="6"/>
      <c r="C84" s="4"/>
      <c r="D84" s="5"/>
      <c r="E84" s="5"/>
      <c r="F84" s="6"/>
      <c r="G84" s="4"/>
      <c r="H84" s="5"/>
      <c r="I84" s="5"/>
      <c r="J84" s="6"/>
      <c r="K84" s="6"/>
    </row>
    <row r="85" spans="1:11" s="3" customFormat="1" ht="45.75" customHeight="1" x14ac:dyDescent="0.15">
      <c r="A85" s="6"/>
      <c r="B85" s="6"/>
      <c r="C85" s="4"/>
      <c r="D85" s="5"/>
      <c r="E85" s="5"/>
      <c r="F85" s="6"/>
      <c r="G85" s="4"/>
      <c r="H85" s="5"/>
      <c r="I85" s="5"/>
      <c r="J85" s="6"/>
      <c r="K85" s="6"/>
    </row>
    <row r="86" spans="1:11" s="3" customFormat="1" ht="45.75" customHeight="1" x14ac:dyDescent="0.15">
      <c r="A86" s="6"/>
      <c r="B86" s="6"/>
      <c r="C86" s="4"/>
      <c r="D86" s="5"/>
      <c r="E86" s="5"/>
      <c r="F86" s="6"/>
      <c r="G86" s="4"/>
      <c r="H86" s="5"/>
      <c r="I86" s="5"/>
      <c r="J86" s="6"/>
      <c r="K86" s="6"/>
    </row>
    <row r="87" spans="1:11" s="3" customFormat="1" ht="45.75" customHeight="1" x14ac:dyDescent="0.15">
      <c r="A87" s="6"/>
      <c r="B87" s="6"/>
      <c r="C87" s="4"/>
      <c r="D87" s="5"/>
      <c r="E87" s="5"/>
      <c r="F87" s="6"/>
      <c r="G87" s="4"/>
      <c r="H87" s="5"/>
      <c r="I87" s="5"/>
      <c r="J87" s="6"/>
      <c r="K87" s="6"/>
    </row>
    <row r="88" spans="1:11" s="3" customFormat="1" ht="45.75" customHeight="1" x14ac:dyDescent="0.15">
      <c r="A88" s="6"/>
      <c r="B88" s="6"/>
      <c r="C88" s="4"/>
      <c r="D88" s="5"/>
      <c r="E88" s="5"/>
      <c r="F88" s="6"/>
      <c r="G88" s="4"/>
      <c r="H88" s="5"/>
      <c r="I88" s="5"/>
      <c r="J88" s="6"/>
      <c r="K88" s="6"/>
    </row>
    <row r="89" spans="1:11" s="3" customFormat="1" ht="45.75" customHeight="1" x14ac:dyDescent="0.15">
      <c r="A89" s="6"/>
      <c r="B89" s="6"/>
      <c r="C89" s="4"/>
      <c r="D89" s="5"/>
      <c r="E89" s="5"/>
      <c r="F89" s="6"/>
      <c r="G89" s="4"/>
      <c r="H89" s="5"/>
      <c r="I89" s="5"/>
      <c r="J89" s="6"/>
      <c r="K89" s="6"/>
    </row>
    <row r="90" spans="1:11" s="3" customFormat="1" ht="45.75" customHeight="1" x14ac:dyDescent="0.15">
      <c r="A90" s="6"/>
      <c r="B90" s="6"/>
      <c r="C90" s="4"/>
      <c r="D90" s="5"/>
      <c r="E90" s="5"/>
      <c r="F90" s="6"/>
      <c r="G90" s="4"/>
      <c r="H90" s="5"/>
      <c r="I90" s="5"/>
      <c r="J90" s="6"/>
      <c r="K90" s="6"/>
    </row>
    <row r="91" spans="1:11" s="3" customFormat="1" ht="45.75" customHeight="1" x14ac:dyDescent="0.15">
      <c r="A91" s="6"/>
      <c r="B91" s="6"/>
      <c r="C91" s="4"/>
      <c r="D91" s="5"/>
      <c r="E91" s="5"/>
      <c r="F91" s="6"/>
      <c r="G91" s="4"/>
      <c r="H91" s="5"/>
      <c r="I91" s="5"/>
      <c r="J91" s="6"/>
      <c r="K91" s="6"/>
    </row>
    <row r="92" spans="1:11" s="3" customFormat="1" ht="45.75" customHeight="1" x14ac:dyDescent="0.15">
      <c r="A92" s="6"/>
      <c r="B92" s="6"/>
      <c r="C92" s="4"/>
      <c r="D92" s="5"/>
      <c r="E92" s="5"/>
      <c r="F92" s="6"/>
      <c r="G92" s="4"/>
      <c r="H92" s="5"/>
      <c r="I92" s="5"/>
      <c r="J92" s="6"/>
      <c r="K92" s="6"/>
    </row>
    <row r="93" spans="1:11" s="3" customFormat="1" ht="45.75" customHeight="1" x14ac:dyDescent="0.15">
      <c r="A93" s="6"/>
      <c r="B93" s="6"/>
      <c r="C93" s="4"/>
      <c r="D93" s="5"/>
      <c r="E93" s="5"/>
      <c r="F93" s="6"/>
      <c r="G93" s="4"/>
      <c r="H93" s="5"/>
      <c r="I93" s="5"/>
      <c r="J93" s="6"/>
      <c r="K93" s="6"/>
    </row>
    <row r="94" spans="1:11" s="3" customFormat="1" ht="45.75" customHeight="1" x14ac:dyDescent="0.15">
      <c r="A94" s="6"/>
      <c r="B94" s="6"/>
      <c r="C94" s="4"/>
      <c r="D94" s="5"/>
      <c r="E94" s="5"/>
      <c r="F94" s="6"/>
      <c r="G94" s="4"/>
      <c r="H94" s="5"/>
      <c r="I94" s="5"/>
      <c r="J94" s="6"/>
      <c r="K94" s="6"/>
    </row>
    <row r="95" spans="1:11" s="3" customFormat="1" ht="45.75" customHeight="1" x14ac:dyDescent="0.15">
      <c r="A95" s="6"/>
      <c r="B95" s="6"/>
      <c r="C95" s="4"/>
      <c r="D95" s="5"/>
      <c r="E95" s="5"/>
      <c r="F95" s="6"/>
      <c r="G95" s="4"/>
      <c r="H95" s="5"/>
      <c r="I95" s="5"/>
      <c r="J95" s="6"/>
      <c r="K95" s="6"/>
    </row>
    <row r="96" spans="1:11" s="3" customFormat="1" ht="45.75" customHeight="1" x14ac:dyDescent="0.15">
      <c r="A96" s="6"/>
      <c r="B96" s="6"/>
      <c r="C96" s="4"/>
      <c r="D96" s="5"/>
      <c r="E96" s="5"/>
      <c r="F96" s="6"/>
      <c r="G96" s="4"/>
      <c r="H96" s="5"/>
      <c r="I96" s="5"/>
      <c r="J96" s="6"/>
      <c r="K96" s="6"/>
    </row>
    <row r="97" spans="1:11" s="3" customFormat="1" ht="11.25" customHeight="1" x14ac:dyDescent="0.15">
      <c r="A97" s="6"/>
      <c r="B97" s="6"/>
      <c r="C97" s="4"/>
      <c r="D97" s="5"/>
      <c r="E97" s="5"/>
      <c r="F97" s="6"/>
      <c r="G97" s="4"/>
      <c r="H97" s="5"/>
      <c r="I97" s="5"/>
      <c r="J97" s="6"/>
      <c r="K97" s="6"/>
    </row>
    <row r="98" spans="1:11" s="7" customFormat="1" ht="36.75" customHeight="1" x14ac:dyDescent="0.15">
      <c r="A98" s="6"/>
      <c r="B98" s="251" t="s">
        <v>1</v>
      </c>
      <c r="C98" s="252" t="s">
        <v>2</v>
      </c>
      <c r="D98" s="251" t="s">
        <v>3</v>
      </c>
      <c r="E98" s="130"/>
      <c r="F98" s="130"/>
      <c r="G98" s="251"/>
      <c r="H98" s="252" t="s">
        <v>2</v>
      </c>
      <c r="I98" s="251" t="s">
        <v>3</v>
      </c>
      <c r="J98" s="130"/>
      <c r="K98" s="180"/>
    </row>
    <row r="99" spans="1:11" s="8" customFormat="1" ht="25" customHeight="1" x14ac:dyDescent="0.15">
      <c r="A99" s="180"/>
      <c r="B99" s="245" t="s">
        <v>4</v>
      </c>
      <c r="C99" s="253">
        <f>Sourcedata!JX5</f>
        <v>1.7328767123287672</v>
      </c>
      <c r="D99" s="349" t="s">
        <v>1298</v>
      </c>
      <c r="E99" s="186"/>
      <c r="F99" s="186"/>
      <c r="G99" s="245" t="s">
        <v>5</v>
      </c>
      <c r="H99" s="253">
        <f>Sourcedata!JX4</f>
        <v>6.2352941176470589</v>
      </c>
      <c r="I99" s="369" t="s">
        <v>1299</v>
      </c>
      <c r="J99" s="186"/>
      <c r="K99" s="185"/>
    </row>
    <row r="100" spans="1:11" s="8" customFormat="1" ht="25" customHeight="1" x14ac:dyDescent="0.15">
      <c r="A100" s="187"/>
      <c r="B100" s="255"/>
      <c r="C100" s="287"/>
      <c r="D100" s="256"/>
      <c r="E100" s="186"/>
      <c r="F100" s="186"/>
      <c r="G100" s="257"/>
      <c r="H100" s="258"/>
      <c r="I100" s="188"/>
      <c r="J100" s="186"/>
      <c r="K100" s="185"/>
    </row>
    <row r="101" spans="1:11" s="8" customFormat="1" ht="25" customHeight="1" x14ac:dyDescent="0.15">
      <c r="A101" s="185"/>
      <c r="B101" s="254" t="s">
        <v>6</v>
      </c>
      <c r="C101" s="190">
        <f>Sourcedata!JY14</f>
        <v>3.4666666666666668</v>
      </c>
      <c r="D101" s="349" t="s">
        <v>1300</v>
      </c>
      <c r="E101" s="186"/>
      <c r="F101" s="186"/>
      <c r="G101" s="254" t="s">
        <v>7</v>
      </c>
      <c r="H101" s="259">
        <f>Sourcedata!JY116</f>
        <v>6.4333333333333336</v>
      </c>
      <c r="I101" s="369" t="s">
        <v>1281</v>
      </c>
      <c r="J101" s="186"/>
      <c r="K101" s="185"/>
    </row>
    <row r="102" spans="1:11" s="8" customFormat="1" ht="25" customHeight="1" x14ac:dyDescent="0.15">
      <c r="A102" s="185"/>
      <c r="B102" s="254" t="s">
        <v>8</v>
      </c>
      <c r="C102" s="190">
        <f>Sourcedata!JY31</f>
        <v>0.81481481481481477</v>
      </c>
      <c r="D102" s="349" t="s">
        <v>1301</v>
      </c>
      <c r="E102" s="186"/>
      <c r="F102" s="186"/>
      <c r="G102" s="254" t="s">
        <v>9</v>
      </c>
      <c r="H102" s="259">
        <f>Sourcedata!JY138</f>
        <v>0.125</v>
      </c>
      <c r="I102" s="188">
        <v>0</v>
      </c>
      <c r="J102" s="186"/>
      <c r="K102" s="185"/>
    </row>
    <row r="103" spans="1:11" s="8" customFormat="1" ht="25" customHeight="1" x14ac:dyDescent="0.15">
      <c r="A103" s="185"/>
      <c r="B103" s="254" t="s">
        <v>10</v>
      </c>
      <c r="C103" s="190">
        <f>Sourcedata!JY59</f>
        <v>1.5</v>
      </c>
      <c r="D103" s="349" t="s">
        <v>1302</v>
      </c>
      <c r="E103" s="186"/>
      <c r="F103" s="186"/>
      <c r="G103" s="254" t="s">
        <v>11</v>
      </c>
      <c r="H103" s="259">
        <f>Sourcedata!JY144</f>
        <v>1</v>
      </c>
      <c r="I103" s="188">
        <v>0</v>
      </c>
      <c r="J103" s="186"/>
      <c r="K103" s="185"/>
    </row>
    <row r="104" spans="1:11" s="8" customFormat="1" ht="25" customHeight="1" x14ac:dyDescent="0.15">
      <c r="A104" s="185"/>
      <c r="B104" s="254" t="s">
        <v>12</v>
      </c>
      <c r="C104" s="190">
        <f>Sourcedata!JY92</f>
        <v>1.1666666666666667</v>
      </c>
      <c r="D104" s="349" t="s">
        <v>1303</v>
      </c>
      <c r="E104" s="186"/>
      <c r="F104" s="186"/>
      <c r="G104" s="254" t="s">
        <v>13</v>
      </c>
      <c r="H104" s="259">
        <f>Sourcedata!JY112</f>
        <v>2</v>
      </c>
      <c r="I104" s="369">
        <v>0</v>
      </c>
      <c r="J104" s="186"/>
      <c r="K104" s="185"/>
    </row>
    <row r="105" spans="1:11" s="8" customFormat="1" ht="25" customHeight="1" x14ac:dyDescent="0.15">
      <c r="A105" s="185"/>
      <c r="B105" s="254" t="s">
        <v>14</v>
      </c>
      <c r="C105" s="190">
        <f>Sourcedata!JY85</f>
        <v>0.25</v>
      </c>
      <c r="D105" s="192">
        <v>0</v>
      </c>
      <c r="E105" s="186"/>
      <c r="F105" s="186"/>
      <c r="G105" s="254" t="s">
        <v>15</v>
      </c>
      <c r="H105" s="259">
        <f>Sourcedata!JY133</f>
        <v>0</v>
      </c>
      <c r="I105" s="188">
        <v>0</v>
      </c>
      <c r="J105" s="186"/>
      <c r="K105" s="185"/>
    </row>
    <row r="106" spans="1:11" s="8" customFormat="1" ht="25" customHeight="1" x14ac:dyDescent="0.15">
      <c r="A106" s="185"/>
      <c r="B106" s="254" t="s">
        <v>16</v>
      </c>
      <c r="C106" s="190">
        <f>Sourcedata!JY103</f>
        <v>0.66666666666666663</v>
      </c>
      <c r="D106" s="369">
        <v>0</v>
      </c>
      <c r="E106" s="186"/>
      <c r="F106" s="186"/>
      <c r="G106" s="193"/>
      <c r="H106" s="194"/>
      <c r="I106" s="186"/>
      <c r="J106" s="195"/>
      <c r="K106" s="185"/>
    </row>
    <row r="107" spans="1:11" s="9" customFormat="1" ht="25" customHeight="1" x14ac:dyDescent="0.15">
      <c r="A107" s="185"/>
      <c r="B107" s="123"/>
      <c r="C107" s="124"/>
      <c r="D107" s="130"/>
      <c r="E107" s="125"/>
      <c r="F107" s="130"/>
      <c r="G107" s="123"/>
      <c r="H107" s="124"/>
      <c r="I107" s="130"/>
      <c r="J107" s="125"/>
      <c r="K107" s="180"/>
    </row>
    <row r="108" spans="1:11" s="7" customFormat="1" ht="33.75" customHeight="1" x14ac:dyDescent="0.15">
      <c r="A108" s="180"/>
      <c r="B108" s="196" t="s">
        <v>4</v>
      </c>
      <c r="C108" s="197" t="s">
        <v>1152</v>
      </c>
      <c r="D108" s="198" t="s">
        <v>1151</v>
      </c>
      <c r="E108" s="199" t="s">
        <v>3</v>
      </c>
      <c r="F108" s="200"/>
      <c r="G108" s="196" t="s">
        <v>5</v>
      </c>
      <c r="H108" s="197" t="s">
        <v>1152</v>
      </c>
      <c r="I108" s="197" t="s">
        <v>1151</v>
      </c>
      <c r="J108" s="197" t="s">
        <v>3</v>
      </c>
      <c r="K108" s="180"/>
    </row>
    <row r="109" spans="1:11" s="8" customFormat="1" ht="25" customHeight="1" x14ac:dyDescent="0.15">
      <c r="A109" s="180"/>
      <c r="B109" s="189" t="s">
        <v>17</v>
      </c>
      <c r="C109" s="201">
        <v>1</v>
      </c>
      <c r="D109" s="173">
        <v>2</v>
      </c>
      <c r="E109" s="372">
        <v>0</v>
      </c>
      <c r="F109" s="186"/>
      <c r="G109" s="189" t="s">
        <v>18</v>
      </c>
      <c r="H109" s="202">
        <v>0</v>
      </c>
      <c r="I109" s="173">
        <v>0</v>
      </c>
      <c r="J109" s="203">
        <v>0</v>
      </c>
      <c r="K109" s="185"/>
    </row>
    <row r="110" spans="1:11" s="8" customFormat="1" ht="25" customHeight="1" x14ac:dyDescent="0.15">
      <c r="A110" s="185"/>
      <c r="B110" s="189" t="s">
        <v>19</v>
      </c>
      <c r="C110" s="201">
        <v>1</v>
      </c>
      <c r="D110" s="173">
        <v>2</v>
      </c>
      <c r="E110" s="372">
        <v>0</v>
      </c>
      <c r="F110" s="186"/>
      <c r="G110" s="189" t="s">
        <v>20</v>
      </c>
      <c r="H110" s="202">
        <v>0</v>
      </c>
      <c r="I110" s="173">
        <v>0</v>
      </c>
      <c r="J110" s="203">
        <v>0</v>
      </c>
      <c r="K110" s="185"/>
    </row>
    <row r="111" spans="1:11" s="9" customFormat="1" ht="25" customHeight="1" x14ac:dyDescent="0.15">
      <c r="A111" s="185"/>
      <c r="B111" s="128"/>
      <c r="C111" s="126"/>
      <c r="D111" s="173"/>
      <c r="E111" s="127"/>
      <c r="F111" s="130"/>
      <c r="G111" s="129"/>
      <c r="H111" s="126"/>
      <c r="I111" s="204"/>
      <c r="J111" s="127"/>
      <c r="K111" s="180"/>
    </row>
    <row r="112" spans="1:11" s="8" customFormat="1" ht="25" customHeight="1" x14ac:dyDescent="0.15">
      <c r="A112" s="180"/>
      <c r="B112" s="205" t="s">
        <v>21</v>
      </c>
      <c r="C112" s="206"/>
      <c r="D112" s="206"/>
      <c r="E112" s="207"/>
      <c r="F112" s="186"/>
      <c r="G112" s="423" t="s">
        <v>22</v>
      </c>
      <c r="H112" s="424"/>
      <c r="I112" s="424"/>
      <c r="J112" s="425"/>
      <c r="K112" s="185"/>
    </row>
    <row r="113" spans="1:11" s="8" customFormat="1" ht="25" customHeight="1" x14ac:dyDescent="0.15">
      <c r="A113" s="185"/>
      <c r="B113" s="208" t="s">
        <v>23</v>
      </c>
      <c r="C113" s="178">
        <v>1</v>
      </c>
      <c r="D113" s="209">
        <v>5</v>
      </c>
      <c r="E113" s="371" t="s">
        <v>1292</v>
      </c>
      <c r="F113" s="186"/>
      <c r="G113" s="171" t="s">
        <v>24</v>
      </c>
      <c r="H113" s="172">
        <v>2</v>
      </c>
      <c r="I113" s="209">
        <v>3</v>
      </c>
      <c r="J113" s="266" t="s">
        <v>61</v>
      </c>
      <c r="K113" s="185"/>
    </row>
    <row r="114" spans="1:11" s="8" customFormat="1" ht="25" customHeight="1" x14ac:dyDescent="0.15">
      <c r="A114" s="185"/>
      <c r="B114" s="208" t="s">
        <v>25</v>
      </c>
      <c r="C114" s="178">
        <v>0</v>
      </c>
      <c r="D114" s="209">
        <v>1</v>
      </c>
      <c r="E114" s="394" t="s">
        <v>61</v>
      </c>
      <c r="F114" s="186"/>
      <c r="G114" s="171" t="s">
        <v>26</v>
      </c>
      <c r="H114" s="172">
        <v>0</v>
      </c>
      <c r="I114" s="209">
        <v>3</v>
      </c>
      <c r="J114" s="369">
        <v>0</v>
      </c>
      <c r="K114" s="185"/>
    </row>
    <row r="115" spans="1:11" s="8" customFormat="1" ht="25" customHeight="1" x14ac:dyDescent="0.15">
      <c r="A115" s="185"/>
      <c r="B115" s="208" t="s">
        <v>27</v>
      </c>
      <c r="C115" s="178">
        <v>5</v>
      </c>
      <c r="D115" s="209">
        <v>10</v>
      </c>
      <c r="E115" s="371" t="s">
        <v>1292</v>
      </c>
      <c r="F115" s="186"/>
      <c r="G115" s="210"/>
      <c r="H115" s="211"/>
      <c r="I115" s="212"/>
      <c r="J115" s="213"/>
      <c r="K115" s="185"/>
    </row>
    <row r="116" spans="1:11" s="8" customFormat="1" ht="25" customHeight="1" x14ac:dyDescent="0.15">
      <c r="A116" s="185"/>
      <c r="B116" s="208" t="s">
        <v>28</v>
      </c>
      <c r="C116" s="214">
        <v>2</v>
      </c>
      <c r="D116" s="209">
        <v>10</v>
      </c>
      <c r="E116" s="371" t="s">
        <v>1285</v>
      </c>
      <c r="F116" s="186"/>
      <c r="G116" s="423" t="s">
        <v>29</v>
      </c>
      <c r="H116" s="424"/>
      <c r="I116" s="424"/>
      <c r="J116" s="425"/>
      <c r="K116" s="187"/>
    </row>
    <row r="117" spans="1:11" s="8" customFormat="1" ht="25" customHeight="1" x14ac:dyDescent="0.15">
      <c r="A117" s="185"/>
      <c r="B117" s="208" t="s">
        <v>30</v>
      </c>
      <c r="C117" s="178">
        <v>2</v>
      </c>
      <c r="D117" s="209">
        <v>3</v>
      </c>
      <c r="E117" s="394" t="s">
        <v>61</v>
      </c>
      <c r="F117" s="186"/>
      <c r="G117" s="171" t="s">
        <v>31</v>
      </c>
      <c r="H117" s="178">
        <v>8</v>
      </c>
      <c r="I117" s="209">
        <v>12</v>
      </c>
      <c r="J117" s="372" t="s">
        <v>1281</v>
      </c>
      <c r="K117" s="187"/>
    </row>
    <row r="118" spans="1:11" s="8" customFormat="1" ht="25" customHeight="1" x14ac:dyDescent="0.15">
      <c r="A118" s="185"/>
      <c r="B118" s="208" t="s">
        <v>32</v>
      </c>
      <c r="C118" s="178">
        <v>2</v>
      </c>
      <c r="D118" s="209">
        <v>3</v>
      </c>
      <c r="E118" s="394" t="s">
        <v>61</v>
      </c>
      <c r="F118" s="186"/>
      <c r="G118" s="171" t="s">
        <v>33</v>
      </c>
      <c r="H118" s="178">
        <v>3</v>
      </c>
      <c r="I118" s="209">
        <v>3</v>
      </c>
      <c r="J118" s="372" t="s">
        <v>1282</v>
      </c>
      <c r="K118" s="187"/>
    </row>
    <row r="119" spans="1:11" s="8" customFormat="1" ht="25" customHeight="1" x14ac:dyDescent="0.15">
      <c r="A119" s="185"/>
      <c r="B119" s="208" t="s">
        <v>34</v>
      </c>
      <c r="C119" s="178">
        <v>2</v>
      </c>
      <c r="D119" s="209">
        <v>12</v>
      </c>
      <c r="E119" s="371" t="s">
        <v>1293</v>
      </c>
      <c r="F119" s="186"/>
      <c r="G119" s="171" t="s">
        <v>35</v>
      </c>
      <c r="H119" s="178">
        <v>8</v>
      </c>
      <c r="I119" s="209">
        <v>17</v>
      </c>
      <c r="J119" s="372" t="s">
        <v>1281</v>
      </c>
      <c r="K119" s="187"/>
    </row>
    <row r="120" spans="1:11" s="8" customFormat="1" ht="25" customHeight="1" x14ac:dyDescent="0.15">
      <c r="A120" s="215"/>
      <c r="B120" s="208" t="s">
        <v>1192</v>
      </c>
      <c r="C120" s="178">
        <v>5</v>
      </c>
      <c r="D120" s="209">
        <v>7</v>
      </c>
      <c r="E120" s="394" t="s">
        <v>61</v>
      </c>
      <c r="F120" s="186"/>
      <c r="G120" s="171" t="s">
        <v>37</v>
      </c>
      <c r="H120" s="178">
        <v>0</v>
      </c>
      <c r="I120" s="209">
        <v>0</v>
      </c>
      <c r="J120" s="372" t="s">
        <v>1283</v>
      </c>
      <c r="K120" s="187"/>
    </row>
    <row r="121" spans="1:11" s="8" customFormat="1" ht="25" customHeight="1" x14ac:dyDescent="0.15">
      <c r="A121" s="185"/>
      <c r="B121" s="208" t="s">
        <v>38</v>
      </c>
      <c r="C121" s="178">
        <v>1</v>
      </c>
      <c r="D121" s="209">
        <v>7</v>
      </c>
      <c r="E121" s="371" t="s">
        <v>1287</v>
      </c>
      <c r="F121" s="186"/>
      <c r="G121" s="171" t="s">
        <v>39</v>
      </c>
      <c r="H121" s="178">
        <v>8</v>
      </c>
      <c r="I121" s="209">
        <v>8</v>
      </c>
      <c r="J121" s="371" t="s">
        <v>1284</v>
      </c>
      <c r="K121" s="187"/>
    </row>
    <row r="122" spans="1:11" s="8" customFormat="1" ht="25" customHeight="1" x14ac:dyDescent="0.15">
      <c r="A122" s="185"/>
      <c r="B122" s="208" t="s">
        <v>40</v>
      </c>
      <c r="C122" s="178">
        <v>1</v>
      </c>
      <c r="D122" s="209">
        <v>3</v>
      </c>
      <c r="E122" s="371" t="s">
        <v>1294</v>
      </c>
      <c r="F122" s="186"/>
      <c r="G122" s="171" t="s">
        <v>41</v>
      </c>
      <c r="H122" s="178">
        <v>8</v>
      </c>
      <c r="I122" s="209">
        <v>8</v>
      </c>
      <c r="J122" s="371" t="s">
        <v>1281</v>
      </c>
      <c r="K122" s="187"/>
    </row>
    <row r="123" spans="1:11" s="8" customFormat="1" ht="25" customHeight="1" x14ac:dyDescent="0.15">
      <c r="A123" s="185"/>
      <c r="B123" s="208" t="s">
        <v>977</v>
      </c>
      <c r="C123" s="178">
        <v>0</v>
      </c>
      <c r="D123" s="209">
        <v>3</v>
      </c>
      <c r="E123" s="371" t="s">
        <v>1294</v>
      </c>
      <c r="F123" s="186"/>
      <c r="G123" s="171" t="s">
        <v>43</v>
      </c>
      <c r="H123" s="178">
        <v>2</v>
      </c>
      <c r="I123" s="209">
        <v>2</v>
      </c>
      <c r="J123" s="394" t="s">
        <v>61</v>
      </c>
      <c r="K123" s="187"/>
    </row>
    <row r="124" spans="1:11" s="8" customFormat="1" ht="25" customHeight="1" x14ac:dyDescent="0.15">
      <c r="A124" s="185"/>
      <c r="B124" s="208" t="s">
        <v>42</v>
      </c>
      <c r="C124" s="178">
        <v>1</v>
      </c>
      <c r="D124" s="209">
        <v>14</v>
      </c>
      <c r="E124" s="371" t="s">
        <v>1295</v>
      </c>
      <c r="F124" s="186"/>
      <c r="G124" s="171" t="s">
        <v>45</v>
      </c>
      <c r="H124" s="178">
        <v>0</v>
      </c>
      <c r="I124" s="209">
        <v>0</v>
      </c>
      <c r="J124" s="394" t="s">
        <v>61</v>
      </c>
      <c r="K124" s="187"/>
    </row>
    <row r="125" spans="1:11" s="8" customFormat="1" ht="25" customHeight="1" x14ac:dyDescent="0.15">
      <c r="A125" s="185"/>
      <c r="B125" s="208" t="s">
        <v>44</v>
      </c>
      <c r="C125" s="178">
        <v>1</v>
      </c>
      <c r="D125" s="209">
        <v>1</v>
      </c>
      <c r="E125" s="371" t="s">
        <v>1287</v>
      </c>
      <c r="F125" s="186"/>
      <c r="G125" s="171" t="s">
        <v>47</v>
      </c>
      <c r="H125" s="178">
        <v>23</v>
      </c>
      <c r="I125" s="209">
        <v>23</v>
      </c>
      <c r="J125" s="371" t="s">
        <v>1282</v>
      </c>
      <c r="K125" s="187"/>
    </row>
    <row r="126" spans="1:11" s="8" customFormat="1" ht="25" customHeight="1" x14ac:dyDescent="0.15">
      <c r="A126" s="185"/>
      <c r="B126" s="208" t="s">
        <v>46</v>
      </c>
      <c r="C126" s="178">
        <v>1</v>
      </c>
      <c r="D126" s="209">
        <v>1</v>
      </c>
      <c r="E126" s="371" t="s">
        <v>1287</v>
      </c>
      <c r="F126" s="186"/>
      <c r="G126" s="171" t="s">
        <v>49</v>
      </c>
      <c r="H126" s="178">
        <v>12</v>
      </c>
      <c r="I126" s="209">
        <v>12</v>
      </c>
      <c r="J126" s="371" t="s">
        <v>1285</v>
      </c>
      <c r="K126" s="187"/>
    </row>
    <row r="127" spans="1:11" s="8" customFormat="1" ht="25" customHeight="1" x14ac:dyDescent="0.15">
      <c r="A127" s="185"/>
      <c r="B127" s="208" t="s">
        <v>48</v>
      </c>
      <c r="C127" s="216">
        <v>0</v>
      </c>
      <c r="D127" s="209">
        <v>0</v>
      </c>
      <c r="E127" s="394" t="s">
        <v>61</v>
      </c>
      <c r="F127" s="186"/>
      <c r="G127" s="171" t="s">
        <v>51</v>
      </c>
      <c r="H127" s="178">
        <v>7</v>
      </c>
      <c r="I127" s="209">
        <v>24</v>
      </c>
      <c r="J127" s="371" t="s">
        <v>1286</v>
      </c>
      <c r="K127" s="187"/>
    </row>
    <row r="128" spans="1:11" s="8" customFormat="1" ht="25" customHeight="1" x14ac:dyDescent="0.15">
      <c r="A128" s="185"/>
      <c r="B128" s="208" t="s">
        <v>50</v>
      </c>
      <c r="C128" s="214">
        <v>0</v>
      </c>
      <c r="D128" s="209">
        <v>10</v>
      </c>
      <c r="E128" s="371" t="s">
        <v>1285</v>
      </c>
      <c r="F128" s="186"/>
      <c r="G128" s="171" t="s">
        <v>53</v>
      </c>
      <c r="H128" s="178">
        <v>2</v>
      </c>
      <c r="I128" s="209">
        <v>3</v>
      </c>
      <c r="J128" s="371" t="s">
        <v>1281</v>
      </c>
      <c r="K128" s="187"/>
    </row>
    <row r="129" spans="1:11" s="8" customFormat="1" ht="25" customHeight="1" x14ac:dyDescent="0.15">
      <c r="A129" s="185"/>
      <c r="B129" s="171"/>
      <c r="C129" s="217"/>
      <c r="D129" s="212"/>
      <c r="E129" s="218"/>
      <c r="F129" s="298"/>
      <c r="G129" s="171" t="s">
        <v>54</v>
      </c>
      <c r="H129" s="178">
        <v>0</v>
      </c>
      <c r="I129" s="209">
        <v>0</v>
      </c>
      <c r="J129" s="394" t="s">
        <v>61</v>
      </c>
      <c r="K129" s="187"/>
    </row>
    <row r="130" spans="1:11" s="8" customFormat="1" ht="25" customHeight="1" x14ac:dyDescent="0.15">
      <c r="A130" s="185"/>
      <c r="B130" s="205" t="s">
        <v>55</v>
      </c>
      <c r="C130" s="206"/>
      <c r="D130" s="206"/>
      <c r="E130" s="207"/>
      <c r="F130" s="186"/>
      <c r="G130" s="171" t="s">
        <v>56</v>
      </c>
      <c r="H130" s="178">
        <v>0</v>
      </c>
      <c r="I130" s="209">
        <v>0</v>
      </c>
      <c r="J130" s="394" t="s">
        <v>61</v>
      </c>
      <c r="K130" s="187"/>
    </row>
    <row r="131" spans="1:11" s="8" customFormat="1" ht="25" customHeight="1" x14ac:dyDescent="0.15">
      <c r="A131" s="219"/>
      <c r="B131" s="171" t="s">
        <v>57</v>
      </c>
      <c r="C131" s="172">
        <v>1</v>
      </c>
      <c r="D131" s="173">
        <v>2</v>
      </c>
      <c r="E131" s="371" t="s">
        <v>1281</v>
      </c>
      <c r="F131" s="186"/>
      <c r="G131" s="171" t="s">
        <v>58</v>
      </c>
      <c r="H131" s="178">
        <v>0</v>
      </c>
      <c r="I131" s="209">
        <v>0</v>
      </c>
      <c r="J131" s="394" t="s">
        <v>61</v>
      </c>
      <c r="K131" s="187"/>
    </row>
    <row r="132" spans="1:11" s="8" customFormat="1" ht="25" customHeight="1" x14ac:dyDescent="0.15">
      <c r="A132" s="220"/>
      <c r="B132" s="171" t="s">
        <v>59</v>
      </c>
      <c r="C132" s="172">
        <v>1</v>
      </c>
      <c r="D132" s="173">
        <v>1</v>
      </c>
      <c r="E132" s="371" t="s">
        <v>1289</v>
      </c>
      <c r="F132" s="186"/>
      <c r="G132" s="210"/>
      <c r="H132" s="211"/>
      <c r="I132" s="212"/>
      <c r="J132" s="299"/>
      <c r="K132" s="187"/>
    </row>
    <row r="133" spans="1:11" s="8" customFormat="1" ht="25" customHeight="1" x14ac:dyDescent="0.15">
      <c r="A133" s="220"/>
      <c r="B133" s="171" t="s">
        <v>60</v>
      </c>
      <c r="C133" s="172">
        <v>1</v>
      </c>
      <c r="D133" s="173">
        <v>1</v>
      </c>
      <c r="E133" s="371" t="s">
        <v>1289</v>
      </c>
      <c r="F133" s="186"/>
      <c r="G133" s="423" t="s">
        <v>15</v>
      </c>
      <c r="H133" s="424"/>
      <c r="I133" s="424"/>
      <c r="J133" s="425"/>
      <c r="K133" s="187"/>
    </row>
    <row r="134" spans="1:11" s="8" customFormat="1" ht="25" customHeight="1" x14ac:dyDescent="0.15">
      <c r="A134" s="220"/>
      <c r="B134" s="171" t="s">
        <v>62</v>
      </c>
      <c r="C134" s="172">
        <v>1</v>
      </c>
      <c r="D134" s="173">
        <v>4</v>
      </c>
      <c r="E134" s="371" t="s">
        <v>1281</v>
      </c>
      <c r="F134" s="186"/>
      <c r="G134" s="171" t="s">
        <v>63</v>
      </c>
      <c r="H134" s="178">
        <v>0</v>
      </c>
      <c r="I134" s="178">
        <v>0</v>
      </c>
      <c r="J134" s="188">
        <v>0</v>
      </c>
      <c r="K134" s="187"/>
    </row>
    <row r="135" spans="1:11" s="8" customFormat="1" ht="25" customHeight="1" x14ac:dyDescent="0.15">
      <c r="A135" s="221"/>
      <c r="B135" s="171" t="s">
        <v>64</v>
      </c>
      <c r="C135" s="172">
        <v>0</v>
      </c>
      <c r="D135" s="173">
        <v>1</v>
      </c>
      <c r="E135" s="371" t="s">
        <v>1289</v>
      </c>
      <c r="F135" s="186"/>
      <c r="G135" s="171" t="s">
        <v>65</v>
      </c>
      <c r="H135" s="178">
        <v>0</v>
      </c>
      <c r="I135" s="178">
        <v>0</v>
      </c>
      <c r="J135" s="188">
        <v>0</v>
      </c>
      <c r="K135" s="187"/>
    </row>
    <row r="136" spans="1:11" s="8" customFormat="1" ht="25" customHeight="1" x14ac:dyDescent="0.15">
      <c r="A136" s="220"/>
      <c r="B136" s="171" t="s">
        <v>66</v>
      </c>
      <c r="C136" s="172">
        <v>0</v>
      </c>
      <c r="D136" s="173">
        <v>0</v>
      </c>
      <c r="E136" s="371" t="s">
        <v>1288</v>
      </c>
      <c r="F136" s="186"/>
      <c r="G136" s="171" t="s">
        <v>67</v>
      </c>
      <c r="H136" s="178">
        <v>0</v>
      </c>
      <c r="I136" s="178">
        <v>2</v>
      </c>
      <c r="J136" s="188">
        <v>0</v>
      </c>
      <c r="K136" s="187"/>
    </row>
    <row r="137" spans="1:11" s="8" customFormat="1" ht="25" customHeight="1" x14ac:dyDescent="0.15">
      <c r="A137" s="220"/>
      <c r="B137" s="171" t="s">
        <v>68</v>
      </c>
      <c r="C137" s="172">
        <v>0</v>
      </c>
      <c r="D137" s="173">
        <v>0</v>
      </c>
      <c r="E137" s="371" t="s">
        <v>1288</v>
      </c>
      <c r="F137" s="186"/>
      <c r="G137" s="171" t="s">
        <v>69</v>
      </c>
      <c r="H137" s="178">
        <v>0</v>
      </c>
      <c r="I137" s="178">
        <v>0</v>
      </c>
      <c r="J137" s="188">
        <v>0</v>
      </c>
      <c r="K137" s="187"/>
    </row>
    <row r="138" spans="1:11" s="8" customFormat="1" ht="25" customHeight="1" x14ac:dyDescent="0.15">
      <c r="A138" s="220"/>
      <c r="B138" s="171" t="s">
        <v>70</v>
      </c>
      <c r="C138" s="175" t="s">
        <v>61</v>
      </c>
      <c r="D138" s="173">
        <v>0</v>
      </c>
      <c r="E138" s="394" t="s">
        <v>61</v>
      </c>
      <c r="F138" s="186"/>
      <c r="G138" s="222"/>
      <c r="H138" s="223"/>
      <c r="I138" s="224"/>
      <c r="J138" s="191"/>
      <c r="K138" s="187"/>
    </row>
    <row r="139" spans="1:11" s="8" customFormat="1" ht="25" customHeight="1" x14ac:dyDescent="0.15">
      <c r="A139" s="220"/>
      <c r="B139" s="171" t="s">
        <v>71</v>
      </c>
      <c r="C139" s="172">
        <v>0</v>
      </c>
      <c r="D139" s="173">
        <v>0</v>
      </c>
      <c r="E139" s="394" t="s">
        <v>61</v>
      </c>
      <c r="F139" s="186"/>
      <c r="G139" s="423" t="s">
        <v>72</v>
      </c>
      <c r="H139" s="424"/>
      <c r="I139" s="424"/>
      <c r="J139" s="425"/>
      <c r="K139" s="187"/>
    </row>
    <row r="140" spans="1:11" s="8" customFormat="1" ht="25" customHeight="1" x14ac:dyDescent="0.15">
      <c r="A140" s="221"/>
      <c r="B140" s="171" t="s">
        <v>73</v>
      </c>
      <c r="C140" s="172">
        <v>0</v>
      </c>
      <c r="D140" s="173">
        <v>1</v>
      </c>
      <c r="E140" s="394" t="s">
        <v>61</v>
      </c>
      <c r="F140" s="186"/>
      <c r="G140" s="171" t="s">
        <v>74</v>
      </c>
      <c r="H140" s="178">
        <v>0</v>
      </c>
      <c r="I140" s="179">
        <v>1</v>
      </c>
      <c r="J140" s="174">
        <v>0</v>
      </c>
      <c r="K140" s="187"/>
    </row>
    <row r="141" spans="1:11" s="8" customFormat="1" ht="25" customHeight="1" x14ac:dyDescent="0.15">
      <c r="A141" s="220"/>
      <c r="B141" s="171" t="s">
        <v>75</v>
      </c>
      <c r="C141" s="172">
        <v>0</v>
      </c>
      <c r="D141" s="173">
        <v>1</v>
      </c>
      <c r="E141" s="394" t="s">
        <v>61</v>
      </c>
      <c r="F141" s="186"/>
      <c r="G141" s="171" t="s">
        <v>76</v>
      </c>
      <c r="H141" s="178">
        <v>0</v>
      </c>
      <c r="I141" s="179">
        <v>1</v>
      </c>
      <c r="J141" s="174">
        <v>0</v>
      </c>
      <c r="K141" s="187"/>
    </row>
    <row r="142" spans="1:11" s="8" customFormat="1" ht="25" customHeight="1" x14ac:dyDescent="0.15">
      <c r="A142" s="220"/>
      <c r="B142" s="171" t="s">
        <v>77</v>
      </c>
      <c r="C142" s="172">
        <v>1</v>
      </c>
      <c r="D142" s="173">
        <v>1</v>
      </c>
      <c r="E142" s="371" t="s">
        <v>1281</v>
      </c>
      <c r="F142" s="186"/>
      <c r="G142" s="171" t="s">
        <v>78</v>
      </c>
      <c r="H142" s="178">
        <v>0</v>
      </c>
      <c r="I142" s="179">
        <v>3</v>
      </c>
      <c r="J142" s="174">
        <v>0</v>
      </c>
      <c r="K142" s="187"/>
    </row>
    <row r="143" spans="1:11" s="8" customFormat="1" ht="25" customHeight="1" x14ac:dyDescent="0.15">
      <c r="A143" s="220"/>
      <c r="B143" s="171" t="s">
        <v>79</v>
      </c>
      <c r="C143" s="172">
        <v>2</v>
      </c>
      <c r="D143" s="173">
        <v>2</v>
      </c>
      <c r="E143" s="371" t="s">
        <v>1281</v>
      </c>
      <c r="F143" s="186"/>
      <c r="G143" s="171" t="s">
        <v>80</v>
      </c>
      <c r="H143" s="178">
        <v>0</v>
      </c>
      <c r="I143" s="179">
        <v>1</v>
      </c>
      <c r="J143" s="174">
        <v>0</v>
      </c>
      <c r="K143" s="187"/>
    </row>
    <row r="144" spans="1:11" s="8" customFormat="1" ht="25" customHeight="1" x14ac:dyDescent="0.15">
      <c r="A144" s="220"/>
      <c r="B144" s="171" t="s">
        <v>81</v>
      </c>
      <c r="C144" s="172">
        <v>2</v>
      </c>
      <c r="D144" s="173">
        <v>2</v>
      </c>
      <c r="E144" s="371" t="s">
        <v>1281</v>
      </c>
      <c r="F144" s="186"/>
      <c r="G144" s="225"/>
      <c r="H144" s="223"/>
      <c r="I144" s="212"/>
      <c r="J144" s="127"/>
      <c r="K144" s="187"/>
    </row>
    <row r="145" spans="1:11" s="8" customFormat="1" ht="25" customHeight="1" x14ac:dyDescent="0.15">
      <c r="A145" s="221"/>
      <c r="B145" s="171" t="s">
        <v>82</v>
      </c>
      <c r="C145" s="172">
        <v>1</v>
      </c>
      <c r="D145" s="173">
        <v>2</v>
      </c>
      <c r="E145" s="371" t="s">
        <v>1281</v>
      </c>
      <c r="F145" s="186"/>
      <c r="G145" s="423" t="s">
        <v>83</v>
      </c>
      <c r="H145" s="424"/>
      <c r="I145" s="424"/>
      <c r="J145" s="425"/>
      <c r="K145" s="187"/>
    </row>
    <row r="146" spans="1:11" s="8" customFormat="1" ht="25" customHeight="1" x14ac:dyDescent="0.15">
      <c r="A146" s="226"/>
      <c r="B146" s="171" t="s">
        <v>84</v>
      </c>
      <c r="C146" s="175">
        <v>0</v>
      </c>
      <c r="D146" s="173">
        <v>1</v>
      </c>
      <c r="E146" s="394" t="s">
        <v>61</v>
      </c>
      <c r="F146" s="186"/>
      <c r="G146" s="171" t="s">
        <v>85</v>
      </c>
      <c r="H146" s="178">
        <v>0</v>
      </c>
      <c r="I146" s="179">
        <v>2</v>
      </c>
      <c r="J146" s="174">
        <v>0</v>
      </c>
      <c r="K146" s="187"/>
    </row>
    <row r="147" spans="1:11" s="8" customFormat="1" ht="25" customHeight="1" x14ac:dyDescent="0.15">
      <c r="A147" s="220"/>
      <c r="B147" s="171" t="s">
        <v>86</v>
      </c>
      <c r="C147" s="175">
        <v>0</v>
      </c>
      <c r="D147" s="173">
        <v>1</v>
      </c>
      <c r="E147" s="394" t="s">
        <v>61</v>
      </c>
      <c r="F147" s="186"/>
      <c r="G147" s="171" t="s">
        <v>87</v>
      </c>
      <c r="H147" s="178">
        <v>1</v>
      </c>
      <c r="I147" s="179">
        <v>4</v>
      </c>
      <c r="J147" s="174">
        <v>0</v>
      </c>
      <c r="K147" s="187"/>
    </row>
    <row r="148" spans="1:11" s="8" customFormat="1" ht="25" customHeight="1" x14ac:dyDescent="0.15">
      <c r="A148" s="220"/>
      <c r="B148" s="171" t="s">
        <v>88</v>
      </c>
      <c r="C148" s="172">
        <v>0</v>
      </c>
      <c r="D148" s="173">
        <v>0</v>
      </c>
      <c r="E148" s="394" t="s">
        <v>61</v>
      </c>
      <c r="F148" s="186"/>
      <c r="G148" s="171" t="s">
        <v>89</v>
      </c>
      <c r="H148" s="178">
        <v>0</v>
      </c>
      <c r="I148" s="179">
        <v>1</v>
      </c>
      <c r="J148" s="174">
        <v>0</v>
      </c>
      <c r="K148" s="187"/>
    </row>
    <row r="149" spans="1:11" s="8" customFormat="1" ht="25" customHeight="1" x14ac:dyDescent="0.15">
      <c r="A149" s="220"/>
      <c r="B149" s="171" t="s">
        <v>90</v>
      </c>
      <c r="C149" s="172">
        <v>0</v>
      </c>
      <c r="D149" s="173">
        <v>0</v>
      </c>
      <c r="E149" s="394" t="s">
        <v>61</v>
      </c>
      <c r="F149" s="186"/>
      <c r="G149" s="171" t="s">
        <v>91</v>
      </c>
      <c r="H149" s="178">
        <v>0</v>
      </c>
      <c r="I149" s="179">
        <v>1</v>
      </c>
      <c r="J149" s="174">
        <v>0</v>
      </c>
      <c r="K149" s="187"/>
    </row>
    <row r="150" spans="1:11" s="8" customFormat="1" ht="25" customHeight="1" x14ac:dyDescent="0.15">
      <c r="A150" s="220"/>
      <c r="B150" s="171" t="s">
        <v>92</v>
      </c>
      <c r="C150" s="172">
        <v>0</v>
      </c>
      <c r="D150" s="173">
        <v>0</v>
      </c>
      <c r="E150" s="394" t="s">
        <v>61</v>
      </c>
      <c r="F150" s="186"/>
      <c r="G150" s="171" t="s">
        <v>93</v>
      </c>
      <c r="H150" s="178">
        <v>0</v>
      </c>
      <c r="I150" s="179">
        <v>1</v>
      </c>
      <c r="J150" s="174">
        <v>0</v>
      </c>
      <c r="K150" s="187"/>
    </row>
    <row r="151" spans="1:11" s="8" customFormat="1" ht="25" customHeight="1" x14ac:dyDescent="0.15">
      <c r="A151" s="220"/>
      <c r="B151" s="171" t="s">
        <v>94</v>
      </c>
      <c r="C151" s="172">
        <v>1</v>
      </c>
      <c r="D151" s="173">
        <v>1</v>
      </c>
      <c r="E151" s="371" t="s">
        <v>1288</v>
      </c>
      <c r="F151" s="186"/>
      <c r="G151" s="227"/>
      <c r="H151" s="211"/>
      <c r="I151" s="212"/>
      <c r="J151" s="228"/>
      <c r="K151" s="187"/>
    </row>
    <row r="152" spans="1:11" s="8" customFormat="1" ht="25" customHeight="1" x14ac:dyDescent="0.15">
      <c r="A152" s="221"/>
      <c r="B152" s="171" t="s">
        <v>95</v>
      </c>
      <c r="C152" s="172">
        <v>0</v>
      </c>
      <c r="D152" s="173">
        <v>1</v>
      </c>
      <c r="E152" s="371" t="s">
        <v>1281</v>
      </c>
      <c r="F152" s="186"/>
      <c r="G152" s="423" t="s">
        <v>96</v>
      </c>
      <c r="H152" s="424"/>
      <c r="I152" s="424"/>
      <c r="J152" s="425"/>
      <c r="K152" s="187"/>
    </row>
    <row r="153" spans="1:11" s="8" customFormat="1" ht="25" customHeight="1" x14ac:dyDescent="0.15">
      <c r="A153" s="220"/>
      <c r="B153" s="171" t="s">
        <v>97</v>
      </c>
      <c r="C153" s="172">
        <v>0</v>
      </c>
      <c r="D153" s="173">
        <v>1</v>
      </c>
      <c r="E153" s="371" t="s">
        <v>1281</v>
      </c>
      <c r="F153" s="186"/>
      <c r="G153" s="171" t="s">
        <v>98</v>
      </c>
      <c r="H153" s="178">
        <v>0</v>
      </c>
      <c r="I153" s="179">
        <v>0</v>
      </c>
      <c r="J153" s="174">
        <v>0</v>
      </c>
      <c r="K153" s="187"/>
    </row>
    <row r="154" spans="1:11" s="8" customFormat="1" ht="25" customHeight="1" x14ac:dyDescent="0.15">
      <c r="A154" s="220"/>
      <c r="B154" s="171" t="s">
        <v>99</v>
      </c>
      <c r="C154" s="172">
        <v>0</v>
      </c>
      <c r="D154" s="173">
        <v>0</v>
      </c>
      <c r="E154" s="394" t="s">
        <v>61</v>
      </c>
      <c r="F154" s="186"/>
      <c r="G154" s="171" t="s">
        <v>100</v>
      </c>
      <c r="H154" s="178">
        <v>0</v>
      </c>
      <c r="I154" s="179">
        <v>0</v>
      </c>
      <c r="J154" s="174">
        <v>0</v>
      </c>
      <c r="K154" s="187"/>
    </row>
    <row r="155" spans="1:11" s="8" customFormat="1" ht="25" customHeight="1" x14ac:dyDescent="0.15">
      <c r="A155" s="220"/>
      <c r="B155" s="171" t="s">
        <v>101</v>
      </c>
      <c r="C155" s="172">
        <v>0</v>
      </c>
      <c r="D155" s="173">
        <v>0</v>
      </c>
      <c r="E155" s="394" t="s">
        <v>61</v>
      </c>
      <c r="F155" s="186"/>
      <c r="G155" s="171" t="s">
        <v>102</v>
      </c>
      <c r="H155" s="178">
        <v>0</v>
      </c>
      <c r="I155" s="179">
        <v>0</v>
      </c>
      <c r="J155" s="174">
        <v>0</v>
      </c>
      <c r="K155" s="187"/>
    </row>
    <row r="156" spans="1:11" s="8" customFormat="1" ht="25" customHeight="1" x14ac:dyDescent="0.15">
      <c r="A156" s="220"/>
      <c r="B156" s="171" t="s">
        <v>103</v>
      </c>
      <c r="C156" s="172">
        <v>1</v>
      </c>
      <c r="D156" s="173">
        <v>2</v>
      </c>
      <c r="E156" s="371" t="s">
        <v>1281</v>
      </c>
      <c r="F156" s="186"/>
      <c r="G156" s="171" t="s">
        <v>104</v>
      </c>
      <c r="H156" s="178">
        <v>0</v>
      </c>
      <c r="I156" s="179">
        <v>0</v>
      </c>
      <c r="J156" s="174">
        <v>0</v>
      </c>
      <c r="K156" s="187"/>
    </row>
    <row r="157" spans="1:11" s="8" customFormat="1" ht="25" customHeight="1" x14ac:dyDescent="0.15">
      <c r="A157" s="229"/>
      <c r="B157" s="176" t="s">
        <v>105</v>
      </c>
      <c r="C157" s="177">
        <v>2</v>
      </c>
      <c r="D157" s="173">
        <v>5</v>
      </c>
      <c r="E157" s="371" t="s">
        <v>1283</v>
      </c>
      <c r="F157" s="186"/>
      <c r="G157" s="186"/>
      <c r="H157" s="186"/>
      <c r="I157" s="186"/>
      <c r="J157" s="186"/>
      <c r="K157" s="187"/>
    </row>
    <row r="158" spans="1:11" s="8" customFormat="1" ht="25" customHeight="1" x14ac:dyDescent="0.15">
      <c r="A158" s="220"/>
      <c r="B158" s="230"/>
      <c r="C158" s="231"/>
      <c r="D158" s="232"/>
      <c r="E158" s="233"/>
      <c r="F158" s="186"/>
      <c r="G158" s="186"/>
      <c r="H158" s="234"/>
      <c r="I158" s="186"/>
      <c r="J158" s="235"/>
      <c r="K158" s="185"/>
    </row>
    <row r="159" spans="1:11" s="8" customFormat="1" ht="25" customHeight="1" x14ac:dyDescent="0.15">
      <c r="A159" s="219"/>
      <c r="B159" s="205" t="s">
        <v>106</v>
      </c>
      <c r="C159" s="206"/>
      <c r="D159" s="206"/>
      <c r="E159" s="207"/>
      <c r="F159" s="186"/>
      <c r="G159" s="186"/>
      <c r="H159" s="186"/>
      <c r="I159" s="186"/>
      <c r="J159" s="186"/>
      <c r="K159" s="185"/>
    </row>
    <row r="160" spans="1:11" s="8" customFormat="1" ht="25" customHeight="1" x14ac:dyDescent="0.15">
      <c r="A160" s="185"/>
      <c r="B160" s="171" t="s">
        <v>107</v>
      </c>
      <c r="C160" s="172">
        <v>0</v>
      </c>
      <c r="D160" s="173">
        <v>0</v>
      </c>
      <c r="E160" s="174">
        <v>0</v>
      </c>
      <c r="F160" s="186"/>
      <c r="G160" s="186"/>
      <c r="H160" s="186"/>
      <c r="I160" s="186"/>
      <c r="J160" s="186"/>
      <c r="K160" s="185"/>
    </row>
    <row r="161" spans="1:11" s="8" customFormat="1" ht="25" customHeight="1" x14ac:dyDescent="0.15">
      <c r="A161" s="185"/>
      <c r="B161" s="171" t="s">
        <v>108</v>
      </c>
      <c r="C161" s="172">
        <v>0</v>
      </c>
      <c r="D161" s="173">
        <v>0</v>
      </c>
      <c r="E161" s="174">
        <v>0</v>
      </c>
      <c r="F161" s="186"/>
      <c r="G161" s="186"/>
      <c r="H161" s="186"/>
      <c r="I161" s="186"/>
      <c r="J161" s="186"/>
      <c r="K161" s="185"/>
    </row>
    <row r="162" spans="1:11" s="8" customFormat="1" ht="25" customHeight="1" x14ac:dyDescent="0.15">
      <c r="A162" s="185"/>
      <c r="B162" s="171" t="s">
        <v>109</v>
      </c>
      <c r="C162" s="236">
        <v>1</v>
      </c>
      <c r="D162" s="173">
        <v>3</v>
      </c>
      <c r="E162" s="174" t="s">
        <v>1290</v>
      </c>
      <c r="F162" s="237"/>
      <c r="G162" s="186"/>
      <c r="H162" s="186"/>
      <c r="I162" s="186"/>
      <c r="J162" s="186"/>
      <c r="K162" s="185"/>
    </row>
    <row r="163" spans="1:11" s="8" customFormat="1" ht="25" customHeight="1" x14ac:dyDescent="0.15">
      <c r="A163" s="185"/>
      <c r="B163" s="171" t="s">
        <v>110</v>
      </c>
      <c r="C163" s="238">
        <v>0</v>
      </c>
      <c r="D163" s="173">
        <v>0</v>
      </c>
      <c r="E163" s="174">
        <v>0</v>
      </c>
      <c r="F163" s="186"/>
      <c r="G163" s="186"/>
      <c r="H163" s="186"/>
      <c r="I163" s="186"/>
      <c r="J163" s="186"/>
      <c r="K163" s="185"/>
    </row>
    <row r="164" spans="1:11" s="8" customFormat="1" ht="25" customHeight="1" x14ac:dyDescent="0.15">
      <c r="A164" s="185"/>
      <c r="B164" s="171" t="s">
        <v>111</v>
      </c>
      <c r="C164" s="236">
        <v>4</v>
      </c>
      <c r="D164" s="173">
        <v>4</v>
      </c>
      <c r="E164" s="174" t="s">
        <v>1291</v>
      </c>
      <c r="F164" s="237"/>
      <c r="G164" s="186"/>
      <c r="H164" s="186"/>
      <c r="I164" s="186"/>
      <c r="J164" s="186"/>
      <c r="K164" s="185"/>
    </row>
    <row r="165" spans="1:11" s="8" customFormat="1" ht="25" customHeight="1" x14ac:dyDescent="0.15">
      <c r="A165" s="185"/>
      <c r="B165" s="171" t="s">
        <v>112</v>
      </c>
      <c r="C165" s="236">
        <v>0</v>
      </c>
      <c r="D165" s="173">
        <v>0</v>
      </c>
      <c r="E165" s="174">
        <v>0</v>
      </c>
      <c r="F165" s="186"/>
      <c r="G165" s="186"/>
      <c r="H165" s="186"/>
      <c r="I165" s="186"/>
      <c r="J165" s="186"/>
      <c r="K165" s="185"/>
    </row>
    <row r="166" spans="1:11" s="8" customFormat="1" ht="25" customHeight="1" x14ac:dyDescent="0.15">
      <c r="A166" s="185"/>
      <c r="B166" s="171" t="s">
        <v>113</v>
      </c>
      <c r="C166" s="236">
        <v>0</v>
      </c>
      <c r="D166" s="173">
        <v>0</v>
      </c>
      <c r="E166" s="174">
        <v>0</v>
      </c>
      <c r="F166" s="186"/>
      <c r="G166" s="186"/>
      <c r="H166" s="186"/>
      <c r="I166" s="186"/>
      <c r="J166" s="186"/>
      <c r="K166" s="185"/>
    </row>
    <row r="167" spans="1:11" s="8" customFormat="1" ht="25" customHeight="1" x14ac:dyDescent="0.15">
      <c r="A167" s="185"/>
      <c r="B167" s="171" t="s">
        <v>114</v>
      </c>
      <c r="C167" s="238">
        <v>0</v>
      </c>
      <c r="D167" s="173">
        <v>0</v>
      </c>
      <c r="E167" s="174">
        <v>0</v>
      </c>
      <c r="F167" s="186"/>
      <c r="G167" s="186"/>
      <c r="H167" s="186"/>
      <c r="I167" s="186"/>
      <c r="J167" s="186"/>
      <c r="K167" s="185"/>
    </row>
    <row r="168" spans="1:11" s="8" customFormat="1" ht="25" customHeight="1" x14ac:dyDescent="0.15">
      <c r="A168" s="185"/>
      <c r="B168" s="171" t="s">
        <v>115</v>
      </c>
      <c r="C168" s="236">
        <v>0</v>
      </c>
      <c r="D168" s="173">
        <v>0</v>
      </c>
      <c r="E168" s="174">
        <v>0</v>
      </c>
      <c r="F168" s="186"/>
      <c r="G168" s="186"/>
      <c r="H168" s="186"/>
      <c r="I168" s="186"/>
      <c r="J168" s="186"/>
      <c r="K168" s="185"/>
    </row>
    <row r="169" spans="1:11" s="8" customFormat="1" ht="25" customHeight="1" x14ac:dyDescent="0.15">
      <c r="A169" s="185"/>
      <c r="B169" s="171" t="s">
        <v>116</v>
      </c>
      <c r="C169" s="236">
        <v>0</v>
      </c>
      <c r="D169" s="173">
        <v>0</v>
      </c>
      <c r="E169" s="174">
        <v>0</v>
      </c>
      <c r="F169" s="186"/>
      <c r="G169" s="186"/>
      <c r="H169" s="186"/>
      <c r="I169" s="186"/>
      <c r="J169" s="186"/>
      <c r="K169" s="185"/>
    </row>
    <row r="170" spans="1:11" s="8" customFormat="1" ht="25" customHeight="1" x14ac:dyDescent="0.15">
      <c r="A170" s="185"/>
      <c r="B170" s="171" t="s">
        <v>117</v>
      </c>
      <c r="C170" s="172">
        <v>9</v>
      </c>
      <c r="D170" s="173">
        <v>22</v>
      </c>
      <c r="E170" s="174">
        <v>0</v>
      </c>
      <c r="F170" s="186"/>
      <c r="G170" s="186"/>
      <c r="H170" s="186"/>
      <c r="I170" s="186"/>
      <c r="J170" s="186"/>
      <c r="K170" s="185"/>
    </row>
    <row r="171" spans="1:11" s="8" customFormat="1" ht="25" customHeight="1" x14ac:dyDescent="0.15">
      <c r="A171" s="185"/>
      <c r="B171" s="171" t="s">
        <v>118</v>
      </c>
      <c r="C171" s="236">
        <v>0</v>
      </c>
      <c r="D171" s="173">
        <v>0</v>
      </c>
      <c r="E171" s="174" t="s">
        <v>1287</v>
      </c>
      <c r="F171" s="186"/>
      <c r="G171" s="239"/>
      <c r="H171" s="186"/>
      <c r="I171" s="186"/>
      <c r="J171" s="186"/>
      <c r="K171" s="185"/>
    </row>
    <row r="172" spans="1:11" s="8" customFormat="1" ht="25" customHeight="1" x14ac:dyDescent="0.15">
      <c r="A172" s="185"/>
      <c r="B172" s="171" t="s">
        <v>119</v>
      </c>
      <c r="C172" s="236">
        <v>1</v>
      </c>
      <c r="D172" s="173">
        <v>11</v>
      </c>
      <c r="E172" s="174" t="s">
        <v>1285</v>
      </c>
      <c r="F172" s="186"/>
      <c r="G172" s="239"/>
      <c r="H172" s="186"/>
      <c r="I172" s="186"/>
      <c r="J172" s="186"/>
      <c r="K172" s="185"/>
    </row>
    <row r="173" spans="1:11" s="8" customFormat="1" ht="25" customHeight="1" x14ac:dyDescent="0.15">
      <c r="A173" s="185"/>
      <c r="B173" s="171" t="s">
        <v>120</v>
      </c>
      <c r="C173" s="236">
        <v>0</v>
      </c>
      <c r="D173" s="173">
        <v>0</v>
      </c>
      <c r="E173" s="174">
        <v>0</v>
      </c>
      <c r="F173" s="186"/>
      <c r="G173" s="239"/>
      <c r="H173" s="186"/>
      <c r="I173" s="186"/>
      <c r="J173" s="186"/>
      <c r="K173" s="185"/>
    </row>
    <row r="174" spans="1:11" s="8" customFormat="1" ht="25" customHeight="1" x14ac:dyDescent="0.15">
      <c r="A174" s="185"/>
      <c r="B174" s="171" t="s">
        <v>121</v>
      </c>
      <c r="C174" s="236">
        <v>0</v>
      </c>
      <c r="D174" s="173">
        <v>0</v>
      </c>
      <c r="E174" s="174">
        <v>0</v>
      </c>
      <c r="F174" s="186"/>
      <c r="G174" s="239"/>
      <c r="H174" s="186"/>
      <c r="I174" s="186"/>
      <c r="J174" s="186"/>
      <c r="K174" s="185"/>
    </row>
    <row r="175" spans="1:11" s="8" customFormat="1" ht="25" customHeight="1" x14ac:dyDescent="0.15">
      <c r="A175" s="185"/>
      <c r="B175" s="171" t="s">
        <v>122</v>
      </c>
      <c r="C175" s="236">
        <v>0</v>
      </c>
      <c r="D175" s="173">
        <v>0</v>
      </c>
      <c r="E175" s="174">
        <v>0</v>
      </c>
      <c r="F175" s="186"/>
      <c r="G175" s="239"/>
      <c r="H175" s="186"/>
      <c r="I175" s="186"/>
      <c r="J175" s="186"/>
      <c r="K175" s="185"/>
    </row>
    <row r="176" spans="1:11" s="8" customFormat="1" ht="25" customHeight="1" x14ac:dyDescent="0.15">
      <c r="A176" s="185"/>
      <c r="B176" s="171" t="s">
        <v>123</v>
      </c>
      <c r="C176" s="236">
        <v>0</v>
      </c>
      <c r="D176" s="173">
        <v>0</v>
      </c>
      <c r="E176" s="174">
        <v>0</v>
      </c>
      <c r="F176" s="186"/>
      <c r="G176" s="186"/>
      <c r="H176" s="186"/>
      <c r="I176" s="186"/>
      <c r="J176" s="186"/>
      <c r="K176" s="185"/>
    </row>
    <row r="177" spans="1:11" s="8" customFormat="1" ht="25" customHeight="1" x14ac:dyDescent="0.15">
      <c r="A177" s="185"/>
      <c r="B177" s="171" t="s">
        <v>124</v>
      </c>
      <c r="C177" s="236">
        <v>0</v>
      </c>
      <c r="D177" s="173">
        <v>0</v>
      </c>
      <c r="E177" s="174">
        <v>0</v>
      </c>
      <c r="F177" s="186"/>
      <c r="H177" s="186"/>
      <c r="I177" s="186"/>
      <c r="J177" s="186"/>
      <c r="K177" s="185"/>
    </row>
    <row r="178" spans="1:11" s="8" customFormat="1" ht="25" customHeight="1" x14ac:dyDescent="0.15">
      <c r="A178" s="185"/>
      <c r="B178" s="171" t="s">
        <v>125</v>
      </c>
      <c r="C178" s="236">
        <v>0</v>
      </c>
      <c r="D178" s="173">
        <v>1</v>
      </c>
      <c r="E178" s="174" t="s">
        <v>1289</v>
      </c>
      <c r="F178" s="186"/>
      <c r="G178" s="186"/>
      <c r="H178" s="186"/>
      <c r="I178" s="186"/>
      <c r="J178" s="186"/>
      <c r="K178" s="185"/>
    </row>
    <row r="179" spans="1:11" s="8" customFormat="1" ht="25" customHeight="1" x14ac:dyDescent="0.15">
      <c r="A179" s="185"/>
      <c r="B179" s="171" t="s">
        <v>126</v>
      </c>
      <c r="C179" s="236">
        <v>7</v>
      </c>
      <c r="D179" s="173">
        <v>9</v>
      </c>
      <c r="E179" s="174" t="s">
        <v>1286</v>
      </c>
      <c r="F179" s="186"/>
      <c r="G179" s="186"/>
      <c r="H179" s="186"/>
      <c r="I179" s="186"/>
      <c r="J179" s="186"/>
      <c r="K179" s="185"/>
    </row>
    <row r="180" spans="1:11" s="9" customFormat="1" ht="25" customHeight="1" x14ac:dyDescent="0.15">
      <c r="A180" s="185"/>
      <c r="B180" s="171" t="s">
        <v>127</v>
      </c>
      <c r="C180" s="172">
        <v>0</v>
      </c>
      <c r="D180" s="173">
        <v>0</v>
      </c>
      <c r="E180" s="174" t="s">
        <v>1283</v>
      </c>
      <c r="F180" s="130"/>
      <c r="G180" s="131"/>
      <c r="H180" s="130"/>
      <c r="I180" s="130"/>
      <c r="J180" s="130"/>
      <c r="K180" s="180"/>
    </row>
    <row r="181" spans="1:11" s="9" customFormat="1" ht="25" customHeight="1" x14ac:dyDescent="0.15">
      <c r="A181" s="180"/>
      <c r="B181" s="171" t="s">
        <v>128</v>
      </c>
      <c r="C181" s="175">
        <v>0</v>
      </c>
      <c r="D181" s="173">
        <v>0</v>
      </c>
      <c r="E181" s="174">
        <v>0</v>
      </c>
      <c r="F181" s="130"/>
      <c r="G181" s="130"/>
      <c r="H181" s="130"/>
      <c r="I181" s="130"/>
      <c r="J181" s="130"/>
      <c r="K181" s="180"/>
    </row>
    <row r="182" spans="1:11" s="9" customFormat="1" ht="25" customHeight="1" x14ac:dyDescent="0.15">
      <c r="A182" s="180"/>
      <c r="B182" s="171" t="s">
        <v>129</v>
      </c>
      <c r="C182" s="236">
        <v>0</v>
      </c>
      <c r="D182" s="173">
        <v>0</v>
      </c>
      <c r="E182" s="174">
        <v>0</v>
      </c>
      <c r="F182" s="130"/>
      <c r="G182" s="130"/>
      <c r="H182" s="130"/>
      <c r="I182" s="130"/>
      <c r="J182" s="130"/>
      <c r="K182" s="180"/>
    </row>
    <row r="183" spans="1:11" s="9" customFormat="1" ht="25" customHeight="1" x14ac:dyDescent="0.15">
      <c r="A183" s="180"/>
      <c r="B183" s="171" t="s">
        <v>130</v>
      </c>
      <c r="C183" s="236">
        <v>0</v>
      </c>
      <c r="D183" s="173">
        <v>0</v>
      </c>
      <c r="E183" s="174" t="s">
        <v>1282</v>
      </c>
      <c r="F183" s="130"/>
      <c r="G183" s="130"/>
      <c r="H183" s="130"/>
      <c r="I183" s="130"/>
      <c r="J183" s="130"/>
      <c r="K183" s="180"/>
    </row>
    <row r="184" spans="1:11" s="9" customFormat="1" ht="25" customHeight="1" x14ac:dyDescent="0.15">
      <c r="A184" s="180"/>
      <c r="B184" s="222"/>
      <c r="C184" s="223"/>
      <c r="D184" s="204"/>
      <c r="E184" s="127"/>
      <c r="F184" s="130"/>
      <c r="G184" s="130"/>
      <c r="H184" s="130"/>
      <c r="I184" s="130"/>
      <c r="J184" s="130"/>
      <c r="K184" s="180"/>
    </row>
    <row r="185" spans="1:11" s="8" customFormat="1" ht="25" customHeight="1" x14ac:dyDescent="0.15">
      <c r="A185" s="180"/>
      <c r="B185" s="205" t="s">
        <v>131</v>
      </c>
      <c r="C185" s="206"/>
      <c r="D185" s="206"/>
      <c r="E185" s="207"/>
      <c r="F185" s="186"/>
      <c r="G185" s="186"/>
      <c r="H185" s="186"/>
      <c r="I185" s="186"/>
      <c r="J185" s="186"/>
      <c r="K185" s="185"/>
    </row>
    <row r="186" spans="1:11" s="8" customFormat="1" ht="25" customHeight="1" x14ac:dyDescent="0.15">
      <c r="A186" s="185"/>
      <c r="B186" s="171" t="s">
        <v>132</v>
      </c>
      <c r="C186" s="236">
        <v>0</v>
      </c>
      <c r="D186" s="236">
        <v>13</v>
      </c>
      <c r="E186" s="370" t="s">
        <v>1282</v>
      </c>
      <c r="F186" s="186"/>
      <c r="G186" s="186"/>
      <c r="H186" s="186"/>
      <c r="I186" s="186"/>
      <c r="J186" s="186"/>
      <c r="K186" s="185"/>
    </row>
    <row r="187" spans="1:11" s="8" customFormat="1" ht="25" customHeight="1" x14ac:dyDescent="0.15">
      <c r="A187" s="185"/>
      <c r="B187" s="171" t="s">
        <v>133</v>
      </c>
      <c r="C187" s="236">
        <v>0</v>
      </c>
      <c r="D187" s="236">
        <v>3</v>
      </c>
      <c r="E187" s="370" t="s">
        <v>1287</v>
      </c>
      <c r="F187" s="186"/>
      <c r="G187" s="186"/>
      <c r="H187" s="186"/>
      <c r="I187" s="186"/>
      <c r="J187" s="186"/>
      <c r="K187" s="185"/>
    </row>
    <row r="188" spans="1:11" s="8" customFormat="1" ht="25" customHeight="1" x14ac:dyDescent="0.15">
      <c r="A188" s="185"/>
      <c r="B188" s="171" t="s">
        <v>134</v>
      </c>
      <c r="C188" s="236">
        <v>0</v>
      </c>
      <c r="D188" s="236">
        <v>0</v>
      </c>
      <c r="E188" s="370" t="s">
        <v>1289</v>
      </c>
      <c r="F188" s="186"/>
      <c r="G188" s="186"/>
      <c r="H188" s="186"/>
      <c r="I188" s="186"/>
      <c r="J188" s="186"/>
      <c r="K188" s="185"/>
    </row>
    <row r="189" spans="1:11" s="8" customFormat="1" ht="25" customHeight="1" x14ac:dyDescent="0.15">
      <c r="A189" s="185"/>
      <c r="B189" s="171" t="s">
        <v>135</v>
      </c>
      <c r="C189" s="236">
        <v>0</v>
      </c>
      <c r="D189" s="236">
        <v>0</v>
      </c>
      <c r="E189" s="240">
        <v>0</v>
      </c>
      <c r="F189" s="186"/>
      <c r="G189" s="186"/>
      <c r="H189" s="186"/>
      <c r="I189" s="186"/>
      <c r="J189" s="186"/>
      <c r="K189" s="185"/>
    </row>
    <row r="190" spans="1:11" s="8" customFormat="1" ht="25" customHeight="1" x14ac:dyDescent="0.15">
      <c r="A190" s="185"/>
      <c r="B190" s="171" t="s">
        <v>136</v>
      </c>
      <c r="C190" s="236">
        <v>0</v>
      </c>
      <c r="D190" s="236">
        <v>0</v>
      </c>
      <c r="E190" s="240">
        <v>0</v>
      </c>
      <c r="F190" s="186"/>
      <c r="G190" s="186"/>
      <c r="H190" s="186"/>
      <c r="I190" s="186"/>
      <c r="J190" s="186"/>
      <c r="K190" s="185"/>
    </row>
    <row r="191" spans="1:11" s="8" customFormat="1" ht="25" customHeight="1" x14ac:dyDescent="0.15">
      <c r="A191" s="185"/>
      <c r="B191" s="171" t="s">
        <v>137</v>
      </c>
      <c r="C191" s="236">
        <v>0</v>
      </c>
      <c r="D191" s="236">
        <v>2</v>
      </c>
      <c r="E191" s="370" t="s">
        <v>1289</v>
      </c>
      <c r="F191" s="186"/>
      <c r="G191" s="239"/>
      <c r="H191" s="186"/>
      <c r="I191" s="186"/>
      <c r="J191" s="186"/>
      <c r="K191" s="185"/>
    </row>
    <row r="192" spans="1:11" s="8" customFormat="1" ht="25" customHeight="1" x14ac:dyDescent="0.15">
      <c r="A192" s="185"/>
      <c r="B192" s="171" t="s">
        <v>138</v>
      </c>
      <c r="C192" s="236">
        <v>0</v>
      </c>
      <c r="D192" s="236">
        <v>0</v>
      </c>
      <c r="E192" s="370" t="s">
        <v>1288</v>
      </c>
      <c r="F192" s="186"/>
      <c r="G192" s="239"/>
      <c r="H192" s="186"/>
      <c r="I192" s="186"/>
      <c r="J192" s="186"/>
      <c r="K192" s="185"/>
    </row>
    <row r="193" spans="1:11" s="8" customFormat="1" ht="25" customHeight="1" x14ac:dyDescent="0.15">
      <c r="A193" s="185"/>
      <c r="B193" s="171" t="s">
        <v>139</v>
      </c>
      <c r="C193" s="236">
        <v>0</v>
      </c>
      <c r="D193" s="236">
        <v>6</v>
      </c>
      <c r="E193" s="370" t="s">
        <v>1288</v>
      </c>
      <c r="F193" s="186"/>
      <c r="G193" s="239"/>
      <c r="H193" s="186"/>
      <c r="I193" s="186"/>
      <c r="J193" s="186"/>
      <c r="K193" s="185"/>
    </row>
    <row r="194" spans="1:11" s="8" customFormat="1" ht="25" customHeight="1" x14ac:dyDescent="0.15">
      <c r="A194" s="185"/>
      <c r="B194" s="171" t="s">
        <v>140</v>
      </c>
      <c r="C194" s="236">
        <v>0</v>
      </c>
      <c r="D194" s="236">
        <v>0</v>
      </c>
      <c r="E194" s="240">
        <v>0</v>
      </c>
      <c r="F194" s="186"/>
      <c r="G194" s="186"/>
      <c r="H194" s="186"/>
      <c r="I194" s="186"/>
      <c r="J194" s="186"/>
      <c r="K194" s="185"/>
    </row>
    <row r="195" spans="1:11" s="8" customFormat="1" ht="25" customHeight="1" x14ac:dyDescent="0.15">
      <c r="A195" s="185"/>
      <c r="B195" s="171" t="s">
        <v>141</v>
      </c>
      <c r="C195" s="236">
        <v>0</v>
      </c>
      <c r="D195" s="236">
        <v>4</v>
      </c>
      <c r="E195" s="370" t="s">
        <v>1281</v>
      </c>
      <c r="F195" s="186"/>
      <c r="G195" s="186"/>
      <c r="H195" s="186"/>
      <c r="I195" s="186"/>
      <c r="J195" s="186"/>
      <c r="K195" s="185"/>
    </row>
    <row r="196" spans="1:11" s="8" customFormat="1" ht="25" customHeight="1" x14ac:dyDescent="0.15">
      <c r="A196" s="185"/>
      <c r="B196" s="171" t="s">
        <v>142</v>
      </c>
      <c r="C196" s="236">
        <v>0</v>
      </c>
      <c r="D196" s="236">
        <v>0</v>
      </c>
      <c r="E196" s="240">
        <v>0</v>
      </c>
      <c r="F196" s="186"/>
      <c r="G196" s="186"/>
      <c r="H196" s="186"/>
      <c r="I196" s="186"/>
      <c r="J196" s="186"/>
      <c r="K196" s="185"/>
    </row>
    <row r="197" spans="1:11" s="9" customFormat="1" ht="25" customHeight="1" x14ac:dyDescent="0.15">
      <c r="A197" s="185"/>
      <c r="B197" s="171"/>
      <c r="C197" s="223"/>
      <c r="D197" s="241"/>
      <c r="E197" s="242"/>
      <c r="F197" s="130"/>
      <c r="G197" s="130"/>
      <c r="H197" s="130"/>
      <c r="I197" s="130"/>
      <c r="J197" s="130"/>
      <c r="K197" s="180"/>
    </row>
    <row r="198" spans="1:11" s="9" customFormat="1" ht="25" customHeight="1" x14ac:dyDescent="0.15">
      <c r="A198" s="180"/>
      <c r="B198" s="205" t="s">
        <v>143</v>
      </c>
      <c r="C198" s="206"/>
      <c r="D198" s="206"/>
      <c r="E198" s="207"/>
      <c r="F198" s="130"/>
      <c r="G198" s="130"/>
      <c r="H198" s="130"/>
      <c r="I198" s="130"/>
      <c r="J198" s="130"/>
      <c r="K198" s="180"/>
    </row>
    <row r="199" spans="1:11" s="9" customFormat="1" ht="25" customHeight="1" x14ac:dyDescent="0.15">
      <c r="A199" s="180"/>
      <c r="B199" s="171" t="s">
        <v>144</v>
      </c>
      <c r="C199" s="236">
        <v>0</v>
      </c>
      <c r="D199" s="236">
        <v>1</v>
      </c>
      <c r="E199" s="240">
        <v>0</v>
      </c>
      <c r="F199" s="130"/>
      <c r="G199" s="130"/>
      <c r="H199" s="130"/>
      <c r="I199" s="130"/>
      <c r="J199" s="130"/>
      <c r="K199" s="180"/>
    </row>
    <row r="200" spans="1:11" s="9" customFormat="1" ht="25" customHeight="1" x14ac:dyDescent="0.15">
      <c r="A200" s="180"/>
      <c r="B200" s="171" t="s">
        <v>145</v>
      </c>
      <c r="C200" s="236" t="s">
        <v>61</v>
      </c>
      <c r="D200" s="236">
        <v>0</v>
      </c>
      <c r="E200" s="240">
        <v>0</v>
      </c>
      <c r="F200" s="130"/>
      <c r="G200" s="130"/>
      <c r="H200" s="130"/>
      <c r="I200" s="130"/>
      <c r="J200" s="130"/>
      <c r="K200" s="180"/>
    </row>
    <row r="201" spans="1:11" s="9" customFormat="1" ht="25" customHeight="1" x14ac:dyDescent="0.15">
      <c r="A201" s="180"/>
      <c r="B201" s="222"/>
      <c r="C201" s="223"/>
      <c r="D201" s="241"/>
      <c r="E201" s="243"/>
      <c r="F201" s="130"/>
      <c r="G201" s="130"/>
      <c r="H201" s="130"/>
      <c r="I201" s="130"/>
      <c r="J201" s="130"/>
      <c r="K201" s="180"/>
    </row>
    <row r="202" spans="1:11" s="9" customFormat="1" ht="25" customHeight="1" x14ac:dyDescent="0.15">
      <c r="A202" s="180"/>
      <c r="B202" s="205" t="s">
        <v>146</v>
      </c>
      <c r="C202" s="206"/>
      <c r="D202" s="206"/>
      <c r="E202" s="207"/>
      <c r="F202" s="130"/>
      <c r="G202" s="130"/>
      <c r="H202" s="130"/>
      <c r="I202" s="130"/>
      <c r="J202" s="130"/>
      <c r="K202" s="180"/>
    </row>
    <row r="203" spans="1:11" s="9" customFormat="1" ht="25" customHeight="1" x14ac:dyDescent="0.15">
      <c r="A203" s="180"/>
      <c r="B203" s="171" t="s">
        <v>147</v>
      </c>
      <c r="C203" s="236">
        <v>0</v>
      </c>
      <c r="D203" s="236">
        <v>0</v>
      </c>
      <c r="E203" s="370">
        <v>0</v>
      </c>
      <c r="F203" s="130"/>
      <c r="G203" s="130"/>
      <c r="H203" s="130"/>
      <c r="I203" s="130"/>
      <c r="J203" s="130"/>
      <c r="K203" s="180"/>
    </row>
    <row r="204" spans="1:11" s="9" customFormat="1" ht="25" customHeight="1" x14ac:dyDescent="0.15">
      <c r="A204" s="180"/>
      <c r="B204" s="171" t="s">
        <v>148</v>
      </c>
      <c r="C204" s="236">
        <v>1</v>
      </c>
      <c r="D204" s="236">
        <v>2</v>
      </c>
      <c r="E204" s="370">
        <v>0</v>
      </c>
      <c r="F204" s="130"/>
      <c r="G204" s="130"/>
      <c r="H204" s="130"/>
      <c r="I204" s="130"/>
      <c r="J204" s="130"/>
      <c r="K204" s="180"/>
    </row>
    <row r="205" spans="1:11" s="9" customFormat="1" ht="25" customHeight="1" x14ac:dyDescent="0.15">
      <c r="A205" s="180"/>
      <c r="B205" s="171" t="s">
        <v>149</v>
      </c>
      <c r="C205" s="236">
        <v>0</v>
      </c>
      <c r="D205" s="236">
        <v>1</v>
      </c>
      <c r="E205" s="240">
        <v>0</v>
      </c>
      <c r="F205" s="130"/>
      <c r="G205" s="130"/>
      <c r="H205" s="130"/>
      <c r="I205" s="130"/>
      <c r="J205" s="130"/>
      <c r="K205" s="180"/>
    </row>
    <row r="206" spans="1:11" s="13" customFormat="1" x14ac:dyDescent="0.15">
      <c r="A206" s="180"/>
      <c r="B206" s="244"/>
      <c r="C206" s="244"/>
      <c r="D206" s="244"/>
      <c r="E206" s="244"/>
      <c r="F206" s="244"/>
      <c r="G206" s="244"/>
      <c r="H206" s="244"/>
      <c r="I206" s="244"/>
      <c r="J206" s="244"/>
      <c r="K206" s="244"/>
    </row>
    <row r="207" spans="1:11" x14ac:dyDescent="0.15">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99:I101 J113 I102:I103 J117:J127 J128:J131 E186:E188 E191:E193 E195 E171:E172 E178:E180 E183 E162:E164 E131:E146 E147:E151 E153 E152 E154:E157 E113:E114 E119:E120 E115:E116 E121:E124 E117:E118 E125:E128 D99 D101:D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C509"/>
  <sheetViews>
    <sheetView showGridLines="0" workbookViewId="0">
      <selection activeCell="K11" sqref="K11"/>
    </sheetView>
  </sheetViews>
  <sheetFormatPr baseColWidth="10" defaultColWidth="8.6640625" defaultRowHeight="13" x14ac:dyDescent="0.15"/>
  <cols>
    <col min="1" max="1" width="11.1640625" style="51" customWidth="1"/>
    <col min="2" max="33" width="9.6640625" style="51" customWidth="1"/>
    <col min="34" max="38" width="8.6640625" style="1" customWidth="1"/>
    <col min="39" max="45" width="9.1640625" style="1" customWidth="1"/>
    <col min="46" max="46" width="10.5" style="1" customWidth="1"/>
    <col min="47" max="54" width="9.1640625" style="1" customWidth="1"/>
    <col min="55" max="59" width="8.6640625" style="1" customWidth="1"/>
    <col min="60" max="64" width="9.1640625" style="1" customWidth="1"/>
    <col min="65" max="69" width="8.6640625" style="1" customWidth="1"/>
    <col min="70" max="93" width="9.1640625" style="1" customWidth="1"/>
    <col min="94" max="98" width="9.6640625" style="51" customWidth="1"/>
    <col min="99" max="103" width="9.1640625" style="1" customWidth="1"/>
    <col min="104" max="108" width="9.6640625" style="51" customWidth="1"/>
    <col min="109" max="109" width="11.1640625" style="52" customWidth="1"/>
    <col min="110" max="115" width="9.6640625" style="51" customWidth="1"/>
    <col min="116" max="116" width="12.1640625" style="53" customWidth="1"/>
    <col min="117" max="117" width="9.1640625" style="53" customWidth="1"/>
    <col min="118" max="118" width="12.5" style="53" customWidth="1"/>
    <col min="119" max="119" width="9.1640625" style="53" customWidth="1"/>
    <col min="120" max="120" width="9.1640625" style="1" customWidth="1"/>
    <col min="121" max="131" width="9.6640625" style="51" customWidth="1"/>
    <col min="132" max="136" width="8.6640625" style="1"/>
    <col min="137" max="140" width="9.1640625" style="1" customWidth="1"/>
    <col min="141" max="141" width="11" style="1" customWidth="1"/>
    <col min="142" max="142" width="9.1640625" style="1" customWidth="1"/>
    <col min="143" max="148" width="8.6640625" style="1"/>
  </cols>
  <sheetData>
    <row r="2" spans="1:159" x14ac:dyDescent="0.15">
      <c r="B2" s="51" t="s">
        <v>186</v>
      </c>
      <c r="DP2" s="53"/>
    </row>
    <row r="3" spans="1:159" x14ac:dyDescent="0.15">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x14ac:dyDescent="0.15">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x14ac:dyDescent="0.15">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x14ac:dyDescent="0.15">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x14ac:dyDescent="0.15">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x14ac:dyDescent="0.15">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x14ac:dyDescent="0.15">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x14ac:dyDescent="0.15">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x14ac:dyDescent="0.15">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x14ac:dyDescent="0.15">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x14ac:dyDescent="0.15">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x14ac:dyDescent="0.15">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x14ac:dyDescent="0.15">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x14ac:dyDescent="0.15">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x14ac:dyDescent="0.15">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x14ac:dyDescent="0.15">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x14ac:dyDescent="0.15">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x14ac:dyDescent="0.15">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x14ac:dyDescent="0.15">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x14ac:dyDescent="0.15">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x14ac:dyDescent="0.15">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x14ac:dyDescent="0.15">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x14ac:dyDescent="0.15">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x14ac:dyDescent="0.15">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x14ac:dyDescent="0.15">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x14ac:dyDescent="0.15">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x14ac:dyDescent="0.15">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x14ac:dyDescent="0.15">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x14ac:dyDescent="0.15">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x14ac:dyDescent="0.15">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x14ac:dyDescent="0.15">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x14ac:dyDescent="0.15">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x14ac:dyDescent="0.15">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x14ac:dyDescent="0.15">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x14ac:dyDescent="0.15">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x14ac:dyDescent="0.15">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x14ac:dyDescent="0.15">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x14ac:dyDescent="0.15">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x14ac:dyDescent="0.15">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x14ac:dyDescent="0.15">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x14ac:dyDescent="0.15">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x14ac:dyDescent="0.15">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x14ac:dyDescent="0.15">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x14ac:dyDescent="0.15">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x14ac:dyDescent="0.15">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x14ac:dyDescent="0.15">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x14ac:dyDescent="0.15">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x14ac:dyDescent="0.15">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x14ac:dyDescent="0.1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x14ac:dyDescent="0.1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x14ac:dyDescent="0.15">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x14ac:dyDescent="0.15">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x14ac:dyDescent="0.15">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x14ac:dyDescent="0.15">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x14ac:dyDescent="0.15">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x14ac:dyDescent="0.15">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x14ac:dyDescent="0.15">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x14ac:dyDescent="0.15">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x14ac:dyDescent="0.15">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x14ac:dyDescent="0.15">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x14ac:dyDescent="0.15">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x14ac:dyDescent="0.15">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x14ac:dyDescent="0.15">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x14ac:dyDescent="0.15">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x14ac:dyDescent="0.15">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x14ac:dyDescent="0.15">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x14ac:dyDescent="0.15">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x14ac:dyDescent="0.15">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x14ac:dyDescent="0.15">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x14ac:dyDescent="0.15">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x14ac:dyDescent="0.15">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x14ac:dyDescent="0.15">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x14ac:dyDescent="0.15">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x14ac:dyDescent="0.15">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x14ac:dyDescent="0.15">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x14ac:dyDescent="0.15">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x14ac:dyDescent="0.15">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x14ac:dyDescent="0.15">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x14ac:dyDescent="0.15">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x14ac:dyDescent="0.15">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x14ac:dyDescent="0.15">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x14ac:dyDescent="0.15">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x14ac:dyDescent="0.15">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x14ac:dyDescent="0.15">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x14ac:dyDescent="0.15">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x14ac:dyDescent="0.15">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x14ac:dyDescent="0.15">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x14ac:dyDescent="0.15">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x14ac:dyDescent="0.15">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x14ac:dyDescent="0.15">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x14ac:dyDescent="0.15">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x14ac:dyDescent="0.15">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x14ac:dyDescent="0.15">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x14ac:dyDescent="0.15">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x14ac:dyDescent="0.15">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x14ac:dyDescent="0.15">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x14ac:dyDescent="0.15">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x14ac:dyDescent="0.15">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x14ac:dyDescent="0.15">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x14ac:dyDescent="0.15">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x14ac:dyDescent="0.15">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x14ac:dyDescent="0.15">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x14ac:dyDescent="0.15">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x14ac:dyDescent="0.15">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x14ac:dyDescent="0.15">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x14ac:dyDescent="0.15">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x14ac:dyDescent="0.15">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x14ac:dyDescent="0.15">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x14ac:dyDescent="0.15">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x14ac:dyDescent="0.15">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x14ac:dyDescent="0.15">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x14ac:dyDescent="0.15">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x14ac:dyDescent="0.15">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x14ac:dyDescent="0.15">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x14ac:dyDescent="0.15">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x14ac:dyDescent="0.15">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x14ac:dyDescent="0.15">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x14ac:dyDescent="0.15">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x14ac:dyDescent="0.15">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x14ac:dyDescent="0.15">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x14ac:dyDescent="0.15">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x14ac:dyDescent="0.15">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x14ac:dyDescent="0.15">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x14ac:dyDescent="0.15">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x14ac:dyDescent="0.15">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x14ac:dyDescent="0.15">
      <c r="A150" s="81"/>
      <c r="DM150" s="52"/>
      <c r="DP150" s="53"/>
    </row>
    <row r="151" spans="1:159" x14ac:dyDescent="0.15">
      <c r="A151" s="51" t="s">
        <v>959</v>
      </c>
      <c r="B151" s="51" t="s">
        <v>153</v>
      </c>
      <c r="C151" s="51" t="s">
        <v>154</v>
      </c>
      <c r="D151" s="51" t="s">
        <v>160</v>
      </c>
      <c r="E151" s="51" t="s">
        <v>959</v>
      </c>
      <c r="DM151" s="52"/>
      <c r="DP151" s="53"/>
    </row>
    <row r="152" spans="1:159" ht="22" x14ac:dyDescent="0.15">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x14ac:dyDescent="0.15">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x14ac:dyDescent="0.15">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x14ac:dyDescent="0.15">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x14ac:dyDescent="0.15">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x14ac:dyDescent="0.15">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x14ac:dyDescent="0.15">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x14ac:dyDescent="0.15">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x14ac:dyDescent="0.15">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x14ac:dyDescent="0.15">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x14ac:dyDescent="0.15">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x14ac:dyDescent="0.15">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x14ac:dyDescent="0.15">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x14ac:dyDescent="0.15">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x14ac:dyDescent="0.15">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x14ac:dyDescent="0.15">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x14ac:dyDescent="0.15">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x14ac:dyDescent="0.15">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x14ac:dyDescent="0.15">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x14ac:dyDescent="0.15">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x14ac:dyDescent="0.15">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x14ac:dyDescent="0.15">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x14ac:dyDescent="0.15">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x14ac:dyDescent="0.15">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x14ac:dyDescent="0.15">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x14ac:dyDescent="0.15">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x14ac:dyDescent="0.15">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x14ac:dyDescent="0.15">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x14ac:dyDescent="0.15">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x14ac:dyDescent="0.15">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x14ac:dyDescent="0.15">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x14ac:dyDescent="0.15">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x14ac:dyDescent="0.15">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x14ac:dyDescent="0.15">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x14ac:dyDescent="0.15">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x14ac:dyDescent="0.15">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x14ac:dyDescent="0.15">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x14ac:dyDescent="0.15">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x14ac:dyDescent="0.15">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x14ac:dyDescent="0.15">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x14ac:dyDescent="0.15">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x14ac:dyDescent="0.15">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x14ac:dyDescent="0.15">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x14ac:dyDescent="0.15">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x14ac:dyDescent="0.15">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x14ac:dyDescent="0.15">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x14ac:dyDescent="0.15">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x14ac:dyDescent="0.15">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x14ac:dyDescent="0.15">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x14ac:dyDescent="0.15">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x14ac:dyDescent="0.15">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x14ac:dyDescent="0.15">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x14ac:dyDescent="0.15">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x14ac:dyDescent="0.15">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x14ac:dyDescent="0.15">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x14ac:dyDescent="0.15">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x14ac:dyDescent="0.15">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x14ac:dyDescent="0.15">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x14ac:dyDescent="0.15">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x14ac:dyDescent="0.15">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x14ac:dyDescent="0.15">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x14ac:dyDescent="0.15">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x14ac:dyDescent="0.15">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x14ac:dyDescent="0.15">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x14ac:dyDescent="0.15">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x14ac:dyDescent="0.15">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x14ac:dyDescent="0.15">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x14ac:dyDescent="0.15">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x14ac:dyDescent="0.15">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x14ac:dyDescent="0.15">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x14ac:dyDescent="0.15">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x14ac:dyDescent="0.15">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x14ac:dyDescent="0.15">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x14ac:dyDescent="0.15">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x14ac:dyDescent="0.15">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x14ac:dyDescent="0.15">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x14ac:dyDescent="0.15">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x14ac:dyDescent="0.15">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x14ac:dyDescent="0.15">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x14ac:dyDescent="0.15">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x14ac:dyDescent="0.15">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x14ac:dyDescent="0.15">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x14ac:dyDescent="0.15">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x14ac:dyDescent="0.15">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x14ac:dyDescent="0.15">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x14ac:dyDescent="0.15">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x14ac:dyDescent="0.15">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x14ac:dyDescent="0.15">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x14ac:dyDescent="0.15">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x14ac:dyDescent="0.15">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x14ac:dyDescent="0.15">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x14ac:dyDescent="0.15">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x14ac:dyDescent="0.15">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x14ac:dyDescent="0.15">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x14ac:dyDescent="0.15">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x14ac:dyDescent="0.15">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x14ac:dyDescent="0.15">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141</v>
      </c>
      <c r="E248" s="51">
        <v>58</v>
      </c>
      <c r="CQ248" s="54" t="s">
        <v>729</v>
      </c>
      <c r="CR248" s="83">
        <v>2.5541365907828983</v>
      </c>
      <c r="CS248" s="83">
        <v>7.6826983135540292</v>
      </c>
      <c r="CT248" s="83">
        <v>14.285714285714285</v>
      </c>
      <c r="DE248" s="51"/>
      <c r="DL248" s="51"/>
      <c r="DM248" s="51"/>
      <c r="DN248" s="51"/>
      <c r="DO248" s="52"/>
      <c r="DP248" s="53"/>
    </row>
    <row r="249" spans="1:120" x14ac:dyDescent="0.15">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x14ac:dyDescent="0.15">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x14ac:dyDescent="0.15">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x14ac:dyDescent="0.15">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x14ac:dyDescent="0.15">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x14ac:dyDescent="0.15">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x14ac:dyDescent="0.15">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x14ac:dyDescent="0.15">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x14ac:dyDescent="0.15">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x14ac:dyDescent="0.15">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x14ac:dyDescent="0.15">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x14ac:dyDescent="0.15">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x14ac:dyDescent="0.15">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x14ac:dyDescent="0.15">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x14ac:dyDescent="0.15">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x14ac:dyDescent="0.15">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x14ac:dyDescent="0.15">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x14ac:dyDescent="0.15">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x14ac:dyDescent="0.15">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x14ac:dyDescent="0.15">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x14ac:dyDescent="0.15">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x14ac:dyDescent="0.15">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x14ac:dyDescent="0.15">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x14ac:dyDescent="0.15">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x14ac:dyDescent="0.15">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x14ac:dyDescent="0.15">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x14ac:dyDescent="0.15">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x14ac:dyDescent="0.15">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x14ac:dyDescent="0.15">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x14ac:dyDescent="0.15">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x14ac:dyDescent="0.15">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x14ac:dyDescent="0.15">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x14ac:dyDescent="0.15">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x14ac:dyDescent="0.15">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x14ac:dyDescent="0.15">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x14ac:dyDescent="0.15">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x14ac:dyDescent="0.15">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x14ac:dyDescent="0.15">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x14ac:dyDescent="0.15">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x14ac:dyDescent="0.15">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x14ac:dyDescent="0.15">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x14ac:dyDescent="0.15">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x14ac:dyDescent="0.15">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x14ac:dyDescent="0.15">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x14ac:dyDescent="0.15">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x14ac:dyDescent="0.15">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x14ac:dyDescent="0.15">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x14ac:dyDescent="0.15">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x14ac:dyDescent="0.15">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x14ac:dyDescent="0.15">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x14ac:dyDescent="0.15">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x14ac:dyDescent="0.15">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x14ac:dyDescent="0.15">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x14ac:dyDescent="0.15">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x14ac:dyDescent="0.15">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x14ac:dyDescent="0.15">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x14ac:dyDescent="0.15">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x14ac:dyDescent="0.15">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x14ac:dyDescent="0.15">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x14ac:dyDescent="0.15">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x14ac:dyDescent="0.15">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x14ac:dyDescent="0.15">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x14ac:dyDescent="0.15">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x14ac:dyDescent="0.15">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x14ac:dyDescent="0.15">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x14ac:dyDescent="0.15">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x14ac:dyDescent="0.15">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x14ac:dyDescent="0.15">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x14ac:dyDescent="0.15">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x14ac:dyDescent="0.15">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x14ac:dyDescent="0.15">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x14ac:dyDescent="0.15">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x14ac:dyDescent="0.15">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x14ac:dyDescent="0.15">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x14ac:dyDescent="0.15">
      <c r="A323" s="51">
        <f>Indonesia!D240+'South Africa'!D464+Australia!D400+China!D412+Brazil!D297</f>
        <v>34</v>
      </c>
      <c r="B323" s="51">
        <f>Indonesia!E240+'South Africa'!E464+Australia!E400+China!E412+Brazil!E297</f>
        <v>53</v>
      </c>
      <c r="C323" s="51">
        <f>Indonesia!F240+'South Africa'!F464+Australia!F400+China!F412+Brazil!F297</f>
        <v>90</v>
      </c>
      <c r="D323" s="51">
        <f>Indonesia!G240+'South Africa'!G464+Australia!G400+China!G412+Brazil!G297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x14ac:dyDescent="0.15">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x14ac:dyDescent="0.15">
      <c r="A325" s="51">
        <f>Indonesia!D242+'South Africa'!D464+Australia!D402+China!D414+Brazil!D299</f>
        <v>37</v>
      </c>
      <c r="B325" s="51">
        <f>Indonesia!E242+'South Africa'!E203+Australia!E402+China!E414+Brazil!E299</f>
        <v>65</v>
      </c>
      <c r="C325" s="51">
        <f>Indonesia!F242+'South Africa'!F464+Australia!F402+China!F414+Brazil!F299</f>
        <v>141</v>
      </c>
      <c r="D325" s="51">
        <f>Indonesia!G242+'South Africa'!G464+Australia!G402+China!G414+Brazil!G299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x14ac:dyDescent="0.15">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Africa'!G465+Australia!G403+China!G415+Brazil!G300</f>
        <v>102.72727272727272</v>
      </c>
      <c r="E326" s="51">
        <v>41</v>
      </c>
      <c r="CQ326" s="54" t="str">
        <f>Sourcedata!B326</f>
        <v>week 19/11</v>
      </c>
      <c r="CR326" s="83">
        <v>1.7330210772833723</v>
      </c>
      <c r="CS326" s="83">
        <v>3.5852178709321567</v>
      </c>
      <c r="CT326" s="83">
        <v>12.030716723549489</v>
      </c>
      <c r="DE326" s="51"/>
      <c r="DL326" s="51"/>
      <c r="DM326" s="51"/>
      <c r="DN326" s="51"/>
      <c r="DO326" s="52"/>
    </row>
    <row r="327" spans="1:119" x14ac:dyDescent="0.15">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Africa'!G466+Australia!G404+China!G416+Brazil!G301</f>
        <v>111.14285714285714</v>
      </c>
      <c r="E327" s="51">
        <v>48</v>
      </c>
      <c r="CQ327" s="54" t="str">
        <f>Sourcedata!B327</f>
        <v>week 20/11</v>
      </c>
      <c r="CR327" s="83">
        <v>1.9203747072599531</v>
      </c>
      <c r="CS327" s="83">
        <v>3.1439602868174292</v>
      </c>
      <c r="CT327" s="83">
        <v>12.542662116040956</v>
      </c>
      <c r="DE327" s="51"/>
      <c r="DL327" s="51"/>
      <c r="DM327" s="51"/>
      <c r="DN327" s="51"/>
      <c r="DO327" s="52"/>
    </row>
    <row r="328" spans="1:119" x14ac:dyDescent="0.15">
      <c r="A328" s="51">
        <f>Brazil!D302+China!D417+Australia!D405+'South Africa'!D207+Indonesia!D245</f>
        <v>39</v>
      </c>
      <c r="B328" s="51">
        <f>Brazil!E302+China!E417+Australia!E405+'South Africa'!E207+Indonesia!E245</f>
        <v>65</v>
      </c>
      <c r="C328" s="51">
        <f>Brazil!F302+China!F417+Australia!F405+'South Africa'!F207+Indonesia!F245</f>
        <v>133</v>
      </c>
      <c r="D328" s="84">
        <f>Indonesia!G245+'South Africa'!G467+Australia!G405+China!G417+Brazil!G302</f>
        <v>98</v>
      </c>
      <c r="E328" s="51">
        <v>44</v>
      </c>
      <c r="CQ328" s="54" t="str">
        <f>Sourcedata!B328</f>
        <v>week 21/11</v>
      </c>
      <c r="CR328" s="83">
        <v>2.2482435597189694</v>
      </c>
      <c r="CS328" s="83">
        <v>4.1919470490899062</v>
      </c>
      <c r="CT328" s="83">
        <v>11.689419795221843</v>
      </c>
      <c r="DE328" s="51"/>
      <c r="DL328" s="51"/>
      <c r="DM328" s="51"/>
      <c r="DN328" s="51"/>
      <c r="DO328" s="52"/>
    </row>
    <row r="329" spans="1:119" x14ac:dyDescent="0.15">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Africa'!G468+Australia!G406+China!G418+Brazil!G303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x14ac:dyDescent="0.15">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x14ac:dyDescent="0.15">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x14ac:dyDescent="0.15">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x14ac:dyDescent="0.15">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x14ac:dyDescent="0.15">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x14ac:dyDescent="0.15">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x14ac:dyDescent="0.15">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x14ac:dyDescent="0.15">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x14ac:dyDescent="0.15">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x14ac:dyDescent="0.15">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x14ac:dyDescent="0.15">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x14ac:dyDescent="0.15">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x14ac:dyDescent="0.15">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x14ac:dyDescent="0.15">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x14ac:dyDescent="0.15">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x14ac:dyDescent="0.15">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x14ac:dyDescent="0.15">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x14ac:dyDescent="0.15">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x14ac:dyDescent="0.15">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x14ac:dyDescent="0.15">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x14ac:dyDescent="0.15">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x14ac:dyDescent="0.15">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x14ac:dyDescent="0.15">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x14ac:dyDescent="0.15">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x14ac:dyDescent="0.15">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x14ac:dyDescent="0.15">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x14ac:dyDescent="0.15">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x14ac:dyDescent="0.15">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x14ac:dyDescent="0.15">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x14ac:dyDescent="0.15">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x14ac:dyDescent="0.15">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x14ac:dyDescent="0.15">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x14ac:dyDescent="0.15">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x14ac:dyDescent="0.15">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x14ac:dyDescent="0.15">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x14ac:dyDescent="0.15">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x14ac:dyDescent="0.15">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x14ac:dyDescent="0.15">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x14ac:dyDescent="0.15">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114</v>
      </c>
      <c r="E368" s="51">
        <v>53</v>
      </c>
      <c r="CQ368" s="54" t="str">
        <f>Sourcedata!B368</f>
        <v>week 09/12</v>
      </c>
      <c r="CR368" s="83">
        <v>1.9203747072599531</v>
      </c>
      <c r="CS368" s="83">
        <v>4.853833425261997</v>
      </c>
      <c r="CT368" s="83">
        <v>10.15358361774744</v>
      </c>
      <c r="DE368" s="51"/>
      <c r="DL368" s="51"/>
      <c r="DM368" s="51"/>
      <c r="DN368" s="51"/>
      <c r="DO368" s="52"/>
    </row>
    <row r="369" spans="1:119" x14ac:dyDescent="0.15">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x14ac:dyDescent="0.15">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x14ac:dyDescent="0.15">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x14ac:dyDescent="0.15">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x14ac:dyDescent="0.15">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x14ac:dyDescent="0.15">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x14ac:dyDescent="0.15">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x14ac:dyDescent="0.15">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x14ac:dyDescent="0.15">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x14ac:dyDescent="0.15">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x14ac:dyDescent="0.15">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x14ac:dyDescent="0.15">
      <c r="A380" s="51" t="e">
        <f>Brazil!#REF!+China!D674+Australia!D662+'South Africa'!D464+Indonesia!D502</f>
        <v>#REF!</v>
      </c>
      <c r="B380" s="51" t="e">
        <f>Brazil!#REF!+China!E674+Australia!E662+'South Africa'!E464+Indonesia!E502</f>
        <v>#REF!</v>
      </c>
      <c r="C380" s="51" t="e">
        <f>Brazil!#REF!+China!F674+Australia!F662+'South Africa'!F464+Indonesia!F502</f>
        <v>#REF!</v>
      </c>
      <c r="D380" s="84" t="e">
        <f>Brazil!#REF!+China!G674+Australia!G662+'South Africa'!G464+Indonesia!G502</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x14ac:dyDescent="0.15">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x14ac:dyDescent="0.15">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x14ac:dyDescent="0.15">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x14ac:dyDescent="0.15">
      <c r="E384" s="51">
        <f>Brazil!D358+China!D473+Australia!D461+'South Africa'!D263+Indonesia!D301</f>
        <v>36</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x14ac:dyDescent="0.15">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x14ac:dyDescent="0.15">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x14ac:dyDescent="0.15">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x14ac:dyDescent="0.15">
      <c r="E388" s="51" t="e">
        <f>Brazil!#REF!+China!D674+Australia!D662+'South Africa'!D464+Indonesia!D502</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x14ac:dyDescent="0.15">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x14ac:dyDescent="0.15">
      <c r="CQ390" s="54" t="str">
        <f>Sourcedata!B390</f>
        <v>week 31/12</v>
      </c>
      <c r="CR390" s="83">
        <f>Sourcedata!D390/2512*100</f>
        <v>1.6719745222929936</v>
      </c>
      <c r="CS390" s="83">
        <f>Sourcedata!E390/2124*100</f>
        <v>3.0602636534839927</v>
      </c>
      <c r="CT390" s="83">
        <f>Sourcedata!F390/1448*100</f>
        <v>10.6353591160221</v>
      </c>
      <c r="DE390" s="51"/>
      <c r="DL390" s="51"/>
      <c r="DM390" s="51"/>
      <c r="DN390" s="51"/>
      <c r="DO390" s="52"/>
    </row>
    <row r="391" spans="5:119" x14ac:dyDescent="0.15">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x14ac:dyDescent="0.15">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x14ac:dyDescent="0.15">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x14ac:dyDescent="0.15">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x14ac:dyDescent="0.15">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x14ac:dyDescent="0.15">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x14ac:dyDescent="0.15">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x14ac:dyDescent="0.15">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x14ac:dyDescent="0.15">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x14ac:dyDescent="0.15">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x14ac:dyDescent="0.15">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x14ac:dyDescent="0.15">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x14ac:dyDescent="0.15">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x14ac:dyDescent="0.15">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x14ac:dyDescent="0.15">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x14ac:dyDescent="0.15">
      <c r="CQ406" s="54" t="str">
        <f>Sourcedata!B406</f>
        <v>week 47/12</v>
      </c>
      <c r="CR406" s="83">
        <f>Sourcedata!D406/2512*100</f>
        <v>1.3933121019108281</v>
      </c>
      <c r="CS406" s="83">
        <f>Sourcedata!E406/2124*100</f>
        <v>4.28436911487759</v>
      </c>
      <c r="CT406" s="83">
        <f>Sourcedata!F406/1448*100</f>
        <v>10.6353591160221</v>
      </c>
      <c r="DE406" s="51"/>
      <c r="DL406" s="51"/>
      <c r="DM406" s="51"/>
      <c r="DN406" s="51"/>
      <c r="DO406" s="52"/>
    </row>
    <row r="407" spans="95:119" x14ac:dyDescent="0.15">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x14ac:dyDescent="0.15">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x14ac:dyDescent="0.15">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x14ac:dyDescent="0.15">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x14ac:dyDescent="0.15">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x14ac:dyDescent="0.15">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x14ac:dyDescent="0.15">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x14ac:dyDescent="0.15">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x14ac:dyDescent="0.15">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x14ac:dyDescent="0.15">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x14ac:dyDescent="0.15">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x14ac:dyDescent="0.15">
      <c r="CQ418" s="54" t="str">
        <f>Sourcedata!B418</f>
        <v>week 07/13</v>
      </c>
      <c r="CR418" s="83">
        <f>Sourcedata!D418/2512*100</f>
        <v>1.0350318471337578</v>
      </c>
      <c r="CS418" s="83">
        <f>Sourcedata!E418/2124*100</f>
        <v>4.5197740112994351</v>
      </c>
      <c r="CT418" s="83">
        <f>Sourcedata!F418/1448*100</f>
        <v>12.638121546961326</v>
      </c>
      <c r="DL418" s="52"/>
    </row>
    <row r="419" spans="95:119" x14ac:dyDescent="0.15">
      <c r="CQ419" s="54" t="str">
        <f>Sourcedata!B419</f>
        <v>week 08/13</v>
      </c>
      <c r="CR419" s="83">
        <f>Sourcedata!D419/2512*100</f>
        <v>0.95541401273885351</v>
      </c>
      <c r="CS419" s="83">
        <f>Sourcedata!E419/2124*100</f>
        <v>4.8022598870056497</v>
      </c>
      <c r="CT419" s="83">
        <f>Sourcedata!F419/1448*100</f>
        <v>12.914364640883976</v>
      </c>
      <c r="DL419" s="52"/>
    </row>
    <row r="420" spans="95:119" x14ac:dyDescent="0.15">
      <c r="CQ420" s="54" t="str">
        <f>Sourcedata!B420</f>
        <v>week 09/13</v>
      </c>
      <c r="CR420" s="83">
        <f>Sourcedata!D420/2512*100</f>
        <v>1.3136942675159236</v>
      </c>
      <c r="CS420" s="83">
        <f>Sourcedata!E420/2124*100</f>
        <v>4.5668549905838036</v>
      </c>
      <c r="CT420" s="83">
        <f>Sourcedata!F420/1448*100</f>
        <v>12.361878453038674</v>
      </c>
      <c r="DL420" s="52"/>
    </row>
    <row r="421" spans="95:119" x14ac:dyDescent="0.15">
      <c r="CQ421" s="54" t="str">
        <f>Sourcedata!B421</f>
        <v>week 10/13</v>
      </c>
      <c r="CR421" s="83">
        <f>Sourcedata!D421/2512*100</f>
        <v>1.5127388535031847</v>
      </c>
      <c r="CS421" s="83">
        <f>Sourcedata!E421/2124*100</f>
        <v>4.3785310734463279</v>
      </c>
      <c r="CT421" s="83">
        <f>Sourcedata!F421/1448*100</f>
        <v>13.052486187845306</v>
      </c>
      <c r="DL421" s="52"/>
    </row>
    <row r="422" spans="95:119" x14ac:dyDescent="0.15">
      <c r="CQ422" s="54" t="str">
        <f>Sourcedata!B422</f>
        <v>week 11/13</v>
      </c>
      <c r="CR422" s="83">
        <f>Sourcedata!D422/2512*100</f>
        <v>0.87579617834394907</v>
      </c>
      <c r="CS422" s="83">
        <f>Sourcedata!E422/2124*100</f>
        <v>4.849340866290019</v>
      </c>
      <c r="CT422" s="83">
        <f>Sourcedata!F422/1448*100</f>
        <v>13.328729281767956</v>
      </c>
      <c r="DL422" s="52"/>
    </row>
    <row r="423" spans="95:119" x14ac:dyDescent="0.15">
      <c r="CQ423" s="54" t="str">
        <f>Sourcedata!B423</f>
        <v>week 12/13</v>
      </c>
      <c r="CR423" s="83">
        <f>Sourcedata!D423/2512*100</f>
        <v>0.67675159235668791</v>
      </c>
      <c r="CS423" s="83">
        <f>Sourcedata!E423/2124*100</f>
        <v>4.4256120527306964</v>
      </c>
      <c r="CT423" s="83">
        <f>Sourcedata!F423/1448*100</f>
        <v>13.604972375690608</v>
      </c>
      <c r="DL423" s="52"/>
    </row>
    <row r="424" spans="95:119" x14ac:dyDescent="0.15">
      <c r="CQ424" s="54" t="str">
        <f>Sourcedata!B424</f>
        <v>week 13/13</v>
      </c>
      <c r="CR424" s="83">
        <f>Sourcedata!D424/2512*100</f>
        <v>1.5127388535031847</v>
      </c>
      <c r="CS424" s="83">
        <f>Sourcedata!E424/2124*100</f>
        <v>5.508474576271186</v>
      </c>
      <c r="CT424" s="83">
        <f>Sourcedata!F424/1448*100</f>
        <v>15.676795580110497</v>
      </c>
      <c r="DL424" s="52"/>
    </row>
    <row r="425" spans="95:119" x14ac:dyDescent="0.15">
      <c r="CQ425" s="54" t="str">
        <f>Sourcedata!B425</f>
        <v>week 14/13</v>
      </c>
      <c r="CR425" s="83">
        <f>Sourcedata!D425/2512*100</f>
        <v>1.0748407643312101</v>
      </c>
      <c r="CS425" s="83">
        <f>Sourcedata!E425/2124*100</f>
        <v>4.0018832391713746</v>
      </c>
      <c r="CT425" s="83">
        <f>Sourcedata!F425/1448*100</f>
        <v>11.256906077348066</v>
      </c>
      <c r="DL425" s="52"/>
    </row>
    <row r="426" spans="95:119" x14ac:dyDescent="0.15">
      <c r="CQ426" s="54" t="str">
        <f>Sourcedata!B426</f>
        <v>week 15/13</v>
      </c>
      <c r="CR426" s="83">
        <f>Sourcedata!D426/2512*100</f>
        <v>1.2738853503184715</v>
      </c>
      <c r="CS426" s="83">
        <f>Sourcedata!E426/2124*100</f>
        <v>4.4726930320150657</v>
      </c>
      <c r="CT426" s="83">
        <f>Sourcedata!F426/1448*100</f>
        <v>10.151933701657459</v>
      </c>
      <c r="DL426" s="52"/>
    </row>
    <row r="427" spans="95:119" x14ac:dyDescent="0.15">
      <c r="CQ427" s="54" t="str">
        <f>Sourcedata!B427</f>
        <v>week 16/13</v>
      </c>
      <c r="CR427" s="83">
        <f>Sourcedata!D427/2512*100</f>
        <v>1.5923566878980893</v>
      </c>
      <c r="CS427" s="83">
        <f>Sourcedata!E427/2124*100</f>
        <v>4.7551789077212803</v>
      </c>
      <c r="CT427" s="83">
        <f>Sourcedata!F427/1448*100</f>
        <v>12.292817679558011</v>
      </c>
      <c r="DL427" s="52"/>
    </row>
    <row r="428" spans="95:119" x14ac:dyDescent="0.15">
      <c r="CQ428" s="54" t="str">
        <f>Sourcedata!B428</f>
        <v>week 17/13</v>
      </c>
      <c r="CR428" s="83">
        <f>Sourcedata!D428/2512*100</f>
        <v>1.5923566878980893</v>
      </c>
      <c r="CS428" s="83">
        <f>Sourcedata!E428/2124*100</f>
        <v>4.6139359698681739</v>
      </c>
      <c r="CT428" s="83">
        <f>Sourcedata!F428/1448*100</f>
        <v>10.082872928176796</v>
      </c>
      <c r="DL428" s="52"/>
    </row>
    <row r="429" spans="95:119" x14ac:dyDescent="0.15">
      <c r="CQ429" s="54" t="str">
        <f>Sourcedata!B429</f>
        <v>week 18/13</v>
      </c>
      <c r="CR429" s="83">
        <f>Sourcedata!D429/2512*100</f>
        <v>2.3487261146496818</v>
      </c>
      <c r="CS429" s="83">
        <f>Sourcedata!E429/2124*100</f>
        <v>4.28436911487759</v>
      </c>
      <c r="CT429" s="83">
        <f>Sourcedata!F429/1448*100</f>
        <v>10.428176795580111</v>
      </c>
      <c r="DL429" s="52"/>
    </row>
    <row r="430" spans="95:119" x14ac:dyDescent="0.15">
      <c r="CQ430" s="54" t="str">
        <f>Sourcedata!B430</f>
        <v>week 19/13</v>
      </c>
      <c r="CR430" s="83">
        <f>Sourcedata!D430/2512*100</f>
        <v>2.5079617834394905</v>
      </c>
      <c r="CS430" s="83">
        <f>Sourcedata!E430/2124*100</f>
        <v>5.4613935969868175</v>
      </c>
      <c r="CT430" s="83">
        <f>Sourcedata!F430/1448*100</f>
        <v>11.602209944751381</v>
      </c>
      <c r="DL430" s="52"/>
    </row>
    <row r="431" spans="95:119" x14ac:dyDescent="0.15">
      <c r="CQ431" s="54" t="str">
        <f>Sourcedata!B431</f>
        <v>week 20/13</v>
      </c>
      <c r="CR431" s="83">
        <f>Sourcedata!D431/2512*100</f>
        <v>2.1496815286624202</v>
      </c>
      <c r="CS431" s="83">
        <f>Sourcedata!E431/2124*100</f>
        <v>4.7551789077212803</v>
      </c>
      <c r="CT431" s="83">
        <f>Sourcedata!F431/1448*100</f>
        <v>11.187845303867404</v>
      </c>
      <c r="DL431" s="52"/>
    </row>
    <row r="432" spans="95:119" x14ac:dyDescent="0.15">
      <c r="CQ432" s="54" t="str">
        <f>Sourcedata!B432</f>
        <v>week 21/13</v>
      </c>
      <c r="CR432" s="83">
        <f>Sourcedata!D432/2512*100</f>
        <v>2.1098726114649682</v>
      </c>
      <c r="CS432" s="83">
        <f>Sourcedata!E432/2124*100</f>
        <v>5.2730696798493408</v>
      </c>
      <c r="CT432" s="83">
        <f>Sourcedata!F432/1448*100</f>
        <v>12.638121546961326</v>
      </c>
      <c r="DL432" s="52"/>
    </row>
    <row r="433" spans="95:116" x14ac:dyDescent="0.15">
      <c r="CQ433" s="54" t="str">
        <f>Sourcedata!B433</f>
        <v>week 22/13</v>
      </c>
      <c r="CR433" s="83">
        <f>Sourcedata!D433/2512*100</f>
        <v>2.5079617834394905</v>
      </c>
      <c r="CS433" s="83">
        <f>Sourcedata!E433/2124*100</f>
        <v>4.849340866290019</v>
      </c>
      <c r="CT433" s="83">
        <f>Sourcedata!F433/1448*100</f>
        <v>14.088397790055248</v>
      </c>
      <c r="DL433" s="52"/>
    </row>
    <row r="434" spans="95:116" x14ac:dyDescent="0.15">
      <c r="CQ434" s="54" t="str">
        <f>Sourcedata!B434</f>
        <v>week 23/13</v>
      </c>
      <c r="CR434" s="83" t="e">
        <f>Sourcedata!D434/2512*100</f>
        <v>#REF!</v>
      </c>
      <c r="CS434" s="83" t="e">
        <f>Sourcedata!E434/2124*100</f>
        <v>#REF!</v>
      </c>
      <c r="CT434" s="83" t="e">
        <f>Sourcedata!F434/1448*100</f>
        <v>#REF!</v>
      </c>
      <c r="DL434" s="52"/>
    </row>
    <row r="435" spans="95:116" x14ac:dyDescent="0.15">
      <c r="CQ435" s="54" t="str">
        <f>Sourcedata!B435</f>
        <v>week 24/13</v>
      </c>
      <c r="CR435" s="83">
        <f>Sourcedata!D435/2512*100</f>
        <v>1.8312101910828025</v>
      </c>
      <c r="CS435" s="83">
        <f>Sourcedata!E435/2124*100</f>
        <v>3.71939736346516</v>
      </c>
      <c r="CT435" s="83">
        <f>Sourcedata!F435/1448*100</f>
        <v>11.878453038674033</v>
      </c>
      <c r="DL435" s="52"/>
    </row>
    <row r="436" spans="95:116" x14ac:dyDescent="0.15">
      <c r="CQ436" s="54" t="str">
        <f>Sourcedata!B436</f>
        <v>week 25/13</v>
      </c>
      <c r="CR436" s="83">
        <f>Sourcedata!D436/2512*100</f>
        <v>1.910828025477707</v>
      </c>
      <c r="CS436" s="83">
        <f>Sourcedata!E436/2124*100</f>
        <v>4.5668549905838036</v>
      </c>
      <c r="CT436" s="83">
        <f>Sourcedata!F436/1448*100</f>
        <v>13.397790055248619</v>
      </c>
      <c r="DL436" s="52"/>
    </row>
    <row r="437" spans="95:116" x14ac:dyDescent="0.15">
      <c r="CQ437" s="54" t="str">
        <f>Sourcedata!B437</f>
        <v>week 26/13</v>
      </c>
      <c r="CR437" s="83">
        <f>Sourcedata!D437/2512*100</f>
        <v>2.6671974522292996</v>
      </c>
      <c r="CS437" s="83">
        <f>Sourcedata!E437/2124*100</f>
        <v>5.6967984934086626</v>
      </c>
      <c r="CT437" s="83">
        <f>Sourcedata!F437/1448*100</f>
        <v>12.569060773480665</v>
      </c>
      <c r="DL437" s="52"/>
    </row>
    <row r="438" spans="95:116" x14ac:dyDescent="0.15">
      <c r="CQ438" s="54" t="str">
        <f>Sourcedata!B438</f>
        <v>week 27/13</v>
      </c>
      <c r="CR438" s="83">
        <f>Sourcedata!D438/2813*100</f>
        <v>1.9552079630287951</v>
      </c>
      <c r="CS438" s="83">
        <f>Sourcedata!E438/2195*100</f>
        <v>5.0569476082004554</v>
      </c>
      <c r="CT438" s="83">
        <f>Sourcedata!F438/1536*100</f>
        <v>11.653645833333332</v>
      </c>
      <c r="DL438" s="52"/>
    </row>
    <row r="439" spans="95:116" x14ac:dyDescent="0.15">
      <c r="CQ439" s="54" t="str">
        <f>Sourcedata!B439</f>
        <v>week 28/13</v>
      </c>
      <c r="CR439" s="83">
        <f>Sourcedata!D439/2813*100</f>
        <v>1.8130110202630643</v>
      </c>
      <c r="CS439" s="83">
        <f>Sourcedata!E439/2195*100</f>
        <v>4.8747152619589977</v>
      </c>
      <c r="CT439" s="83">
        <f>Sourcedata!F439/1536*100</f>
        <v>11.197916666666668</v>
      </c>
      <c r="DL439" s="52"/>
    </row>
    <row r="440" spans="95:116" x14ac:dyDescent="0.15">
      <c r="CQ440" s="54" t="str">
        <f>Sourcedata!B440</f>
        <v>week 29/13</v>
      </c>
      <c r="CR440" s="83">
        <f>Sourcedata!D440/2813*100</f>
        <v>1.9552079630287951</v>
      </c>
      <c r="CS440" s="83">
        <f>Sourcedata!E440/2195*100</f>
        <v>3.5079726651480638</v>
      </c>
      <c r="CT440" s="83">
        <f>Sourcedata!F440/1536*100</f>
        <v>11.848958333333332</v>
      </c>
      <c r="DL440" s="52"/>
    </row>
    <row r="441" spans="95:116" x14ac:dyDescent="0.15">
      <c r="CQ441" s="54" t="str">
        <f>Sourcedata!B441</f>
        <v>week 30/13</v>
      </c>
      <c r="CR441" s="83">
        <f>Sourcedata!D441/2813*100</f>
        <v>2.8083896196231781</v>
      </c>
      <c r="CS441" s="83">
        <f>Sourcedata!E441/2195*100</f>
        <v>5.5125284738040996</v>
      </c>
      <c r="CT441" s="83">
        <f>Sourcedata!F441/1536*100</f>
        <v>11.328125</v>
      </c>
      <c r="DL441" s="52"/>
    </row>
    <row r="442" spans="95:116" x14ac:dyDescent="0.15">
      <c r="CQ442" s="54" t="str">
        <f>Sourcedata!B442</f>
        <v>week 31/13</v>
      </c>
      <c r="CR442" s="83">
        <f>Sourcedata!D442/2813*100</f>
        <v>2.0974049057945257</v>
      </c>
      <c r="CS442" s="83">
        <f>Sourcedata!E442/2195*100</f>
        <v>5.6492027334851942</v>
      </c>
      <c r="CT442" s="83">
        <f>Sourcedata!F442/1536*100</f>
        <v>8.9192708333333321</v>
      </c>
      <c r="DL442" s="52"/>
    </row>
    <row r="443" spans="95:116" x14ac:dyDescent="0.15">
      <c r="CQ443" s="54" t="str">
        <f>Sourcedata!B443</f>
        <v>week 32/13</v>
      </c>
      <c r="CR443" s="83">
        <f>Sourcedata!D443/2813*100</f>
        <v>1.9907571987202273</v>
      </c>
      <c r="CS443" s="83">
        <f>Sourcedata!E443/2195*100</f>
        <v>6.6514806378132114</v>
      </c>
      <c r="CT443" s="83">
        <f>Sourcedata!F443/1536*100</f>
        <v>10.416666666666668</v>
      </c>
      <c r="DL443" s="52"/>
    </row>
    <row r="444" spans="95:116" x14ac:dyDescent="0.15">
      <c r="CQ444" s="54" t="str">
        <f>Sourcedata!B444</f>
        <v>week 33/13</v>
      </c>
      <c r="CR444" s="83">
        <f>Sourcedata!D444/2813*100</f>
        <v>2.2040526128688236</v>
      </c>
      <c r="CS444" s="83">
        <f>Sourcedata!E444/2195*100</f>
        <v>5.785876993166287</v>
      </c>
      <c r="CT444" s="83">
        <f>Sourcedata!F444/1536*100</f>
        <v>10.026041666666668</v>
      </c>
      <c r="DL444" s="52"/>
    </row>
    <row r="445" spans="95:116" x14ac:dyDescent="0.15">
      <c r="CQ445" s="54" t="str">
        <f>Sourcedata!B445</f>
        <v>week 34/13</v>
      </c>
      <c r="CR445" s="83">
        <f>Sourcedata!D445/2813*100</f>
        <v>1.6352648418059013</v>
      </c>
      <c r="CS445" s="83">
        <f>Sourcedata!E445/2195*100</f>
        <v>5.8769931662870158</v>
      </c>
      <c r="CT445" s="83">
        <f>Sourcedata!F445/1536*100</f>
        <v>8.984375</v>
      </c>
      <c r="DL445" s="52"/>
    </row>
    <row r="446" spans="95:116" x14ac:dyDescent="0.15">
      <c r="CQ446" s="54" t="str">
        <f>Sourcedata!B446</f>
        <v>week 35/13</v>
      </c>
      <c r="CR446" s="83">
        <f>Sourcedata!D446/2813*100</f>
        <v>1.5641663704230357</v>
      </c>
      <c r="CS446" s="83">
        <f>Sourcedata!E446/2195*100</f>
        <v>6.3781321184510258</v>
      </c>
      <c r="CT446" s="83">
        <f>Sourcedata!F446/1536*100</f>
        <v>9.375</v>
      </c>
      <c r="DL446" s="52"/>
    </row>
    <row r="447" spans="95:116" x14ac:dyDescent="0.15">
      <c r="CQ447" s="54" t="str">
        <f>Sourcedata!B447</f>
        <v>week 36/13</v>
      </c>
      <c r="CR447" s="83">
        <f>Sourcedata!D447/2853*100</f>
        <v>2.2082018927444795</v>
      </c>
      <c r="CS447" s="83">
        <f>Sourcedata!E447/2206*100</f>
        <v>5.4397098821396188</v>
      </c>
      <c r="CT447" s="83">
        <f>Sourcedata!F447/1552*100</f>
        <v>8.2474226804123703</v>
      </c>
      <c r="DL447" s="52"/>
    </row>
    <row r="448" spans="95:116" x14ac:dyDescent="0.15">
      <c r="CQ448" s="54" t="str">
        <f>Sourcedata!B448</f>
        <v>week 37/13</v>
      </c>
      <c r="CR448" s="83">
        <f>Sourcedata!D448/2853*100</f>
        <v>1.3669821240799158</v>
      </c>
      <c r="CS448" s="83">
        <f>Sourcedata!E448/2206*100</f>
        <v>4.3064369900271986</v>
      </c>
      <c r="CT448" s="83">
        <f>Sourcedata!F448/1552*100</f>
        <v>8.9561855670103085</v>
      </c>
      <c r="DL448" s="52"/>
    </row>
    <row r="449" spans="95:116" x14ac:dyDescent="0.15">
      <c r="CQ449" s="54" t="str">
        <f>Sourcedata!B449</f>
        <v>week 38/13</v>
      </c>
      <c r="CR449" s="83">
        <f>Sourcedata!D449/2853*100</f>
        <v>0.84121976866456361</v>
      </c>
      <c r="CS449" s="83">
        <f>Sourcedata!E449/2206*100</f>
        <v>4.2157751586582046</v>
      </c>
      <c r="CT449" s="83">
        <f>Sourcedata!F449/1552*100</f>
        <v>10.631443298969073</v>
      </c>
      <c r="DL449" s="52"/>
    </row>
    <row r="450" spans="95:116" x14ac:dyDescent="0.15">
      <c r="CQ450" s="54" t="str">
        <f>Sourcedata!B450</f>
        <v>week 39/13</v>
      </c>
      <c r="CR450" s="83">
        <f>Sourcedata!D450/2853*100</f>
        <v>1.6473887136347702</v>
      </c>
      <c r="CS450" s="83">
        <f>Sourcedata!E450/2206*100</f>
        <v>4.7144152311876697</v>
      </c>
      <c r="CT450" s="83">
        <f>Sourcedata!F450/1552*100</f>
        <v>11.018041237113401</v>
      </c>
      <c r="DL450" s="52"/>
    </row>
    <row r="451" spans="95:116" x14ac:dyDescent="0.15">
      <c r="CQ451" s="54" t="str">
        <f>Sourcedata!B451</f>
        <v>week 40/13</v>
      </c>
      <c r="CR451" s="83">
        <f>Sourcedata!D451/2853*100</f>
        <v>1.0515247108307046</v>
      </c>
      <c r="CS451" s="83">
        <f>Sourcedata!E451/2206*100</f>
        <v>4.5784224841341796</v>
      </c>
      <c r="CT451" s="83">
        <f>Sourcedata!F451/1552*100</f>
        <v>10.373711340206187</v>
      </c>
      <c r="DL451" s="52"/>
    </row>
    <row r="452" spans="95:116" x14ac:dyDescent="0.15">
      <c r="CQ452" s="54" t="str">
        <f>Sourcedata!B452</f>
        <v>week 41/13</v>
      </c>
      <c r="CR452" s="83">
        <f>Sourcedata!D452/2853*100</f>
        <v>0.87627059235892046</v>
      </c>
      <c r="CS452" s="83">
        <f>Sourcedata!E452/2206*100</f>
        <v>3.8984587488667275</v>
      </c>
      <c r="CT452" s="83">
        <f>Sourcedata!F452/1552*100</f>
        <v>9.2783505154639183</v>
      </c>
      <c r="DL452" s="52"/>
    </row>
    <row r="453" spans="95:116" x14ac:dyDescent="0.15">
      <c r="CQ453" s="54" t="str">
        <f>Sourcedata!B453</f>
        <v>week 42/13</v>
      </c>
      <c r="CR453" s="83">
        <f>Sourcedata!D453/2853*100</f>
        <v>1.1566771819137749</v>
      </c>
      <c r="CS453" s="83">
        <f>Sourcedata!E453/2206*100</f>
        <v>4.4877606527651857</v>
      </c>
      <c r="CT453" s="83">
        <f>Sourcedata!F453/1552*100</f>
        <v>10.695876288659793</v>
      </c>
      <c r="DL453" s="52"/>
    </row>
    <row r="454" spans="95:116" x14ac:dyDescent="0.15">
      <c r="CQ454" s="54" t="str">
        <f>Sourcedata!B454</f>
        <v>week 43/13</v>
      </c>
      <c r="CR454" s="83">
        <f>Sourcedata!D454/2853*100</f>
        <v>2.3133543638275498</v>
      </c>
      <c r="CS454" s="83">
        <f>Sourcedata!E454/2206*100</f>
        <v>4.4877606527651857</v>
      </c>
      <c r="CT454" s="83">
        <f>Sourcedata!F454/1552*100</f>
        <v>10.889175257731958</v>
      </c>
      <c r="DL454" s="52"/>
    </row>
    <row r="455" spans="95:116" x14ac:dyDescent="0.15">
      <c r="CQ455" s="54" t="str">
        <f>Sourcedata!B455</f>
        <v>week 44/13</v>
      </c>
      <c r="CR455" s="83">
        <f>Sourcedata!D455/2853*100</f>
        <v>2.2432527164388363</v>
      </c>
      <c r="CS455" s="83">
        <f>Sourcedata!E455/2206*100</f>
        <v>3.9891205802357206</v>
      </c>
      <c r="CT455" s="83">
        <f>Sourcedata!F455/1552*100</f>
        <v>11.018041237113401</v>
      </c>
      <c r="DL455" s="52"/>
    </row>
    <row r="456" spans="95:116" x14ac:dyDescent="0.15">
      <c r="CQ456" s="54" t="str">
        <f>Sourcedata!B456</f>
        <v>week 45/13</v>
      </c>
      <c r="CR456" s="83">
        <f>Sourcedata!D456/2853*100</f>
        <v>1.9277953031896251</v>
      </c>
      <c r="CS456" s="83">
        <f>Sourcedata!E456/2206*100</f>
        <v>4.0344514959202176</v>
      </c>
      <c r="CT456" s="83">
        <f>Sourcedata!F456/1552*100</f>
        <v>10.18041237113402</v>
      </c>
      <c r="DL456" s="52"/>
    </row>
    <row r="457" spans="95:116" x14ac:dyDescent="0.15">
      <c r="CQ457" s="54" t="str">
        <f>Sourcedata!B457</f>
        <v>week 46/13</v>
      </c>
      <c r="CR457" s="83">
        <f>Sourcedata!D457/2853*100</f>
        <v>1.8927444794952681</v>
      </c>
      <c r="CS457" s="83">
        <f>Sourcedata!E457/2206*100</f>
        <v>4.7144152311876697</v>
      </c>
      <c r="CT457" s="83">
        <f>Sourcedata!F457/1552*100</f>
        <v>11.340206185567011</v>
      </c>
      <c r="DL457" s="52"/>
    </row>
    <row r="458" spans="95:116" x14ac:dyDescent="0.15">
      <c r="CQ458" s="54" t="str">
        <f>Sourcedata!B458</f>
        <v>week 47/13</v>
      </c>
      <c r="CR458" s="83">
        <f>Sourcedata!D458/2853*100</f>
        <v>1.7875920084121977</v>
      </c>
      <c r="CS458" s="83">
        <f>Sourcedata!E458/2206*100</f>
        <v>4.6690843155031736</v>
      </c>
      <c r="CT458" s="83">
        <f>Sourcedata!F458/1552*100</f>
        <v>10.631443298969073</v>
      </c>
      <c r="DL458" s="52"/>
    </row>
    <row r="459" spans="95:116" x14ac:dyDescent="0.15">
      <c r="CQ459" s="54" t="str">
        <f>Sourcedata!B459</f>
        <v>week 48/13</v>
      </c>
      <c r="CR459" s="83">
        <f>Sourcedata!D459/2853*100</f>
        <v>1.4020329477742728</v>
      </c>
      <c r="CS459" s="83">
        <f>Sourcedata!E459/2206*100</f>
        <v>3.9891205802357206</v>
      </c>
      <c r="CT459" s="83">
        <f>Sourcedata!F459/1552*100</f>
        <v>8.8273195876288657</v>
      </c>
      <c r="DL459" s="52"/>
    </row>
    <row r="460" spans="95:116" x14ac:dyDescent="0.15">
      <c r="CQ460" s="54" t="str">
        <f>Sourcedata!B460</f>
        <v>week 49/13</v>
      </c>
      <c r="CR460" s="83">
        <f>Sourcedata!D460/2853*100</f>
        <v>1.4370837714686295</v>
      </c>
      <c r="CS460" s="83">
        <f>Sourcedata!E460/2206*100</f>
        <v>4.4424297370806896</v>
      </c>
      <c r="CT460" s="83">
        <f>Sourcedata!F460/1552*100</f>
        <v>10.115979381443299</v>
      </c>
      <c r="DL460" s="52"/>
    </row>
    <row r="461" spans="95:116" x14ac:dyDescent="0.15">
      <c r="CQ461" s="54" t="str">
        <f>Sourcedata!B461</f>
        <v>week 50/13</v>
      </c>
      <c r="CR461" s="83">
        <f>Sourcedata!D461/2853*100</f>
        <v>2.488608482299334</v>
      </c>
      <c r="CS461" s="83">
        <f>Sourcedata!E461/2206*100</f>
        <v>5.2130553037171357</v>
      </c>
      <c r="CT461" s="83">
        <f>Sourcedata!F461/1552*100</f>
        <v>11.082474226804123</v>
      </c>
      <c r="DL461" s="52"/>
    </row>
    <row r="462" spans="95:116" x14ac:dyDescent="0.15">
      <c r="CQ462" s="54" t="str">
        <f>Sourcedata!B462</f>
        <v>week 51/13</v>
      </c>
      <c r="CR462" s="83">
        <f>Sourcedata!D462/2853*100</f>
        <v>1.2968804766912023</v>
      </c>
      <c r="CS462" s="83">
        <f>Sourcedata!E462/2206*100</f>
        <v>3.445149592021759</v>
      </c>
      <c r="CT462" s="83">
        <f>Sourcedata!F462/1552*100</f>
        <v>8.8273195876288657</v>
      </c>
      <c r="DL462" s="52"/>
    </row>
    <row r="463" spans="95:116" x14ac:dyDescent="0.15">
      <c r="CQ463" s="54" t="str">
        <f>Sourcedata!B463</f>
        <v>week 52/13</v>
      </c>
      <c r="CR463" s="83">
        <f>Sourcedata!D463/2853*100</f>
        <v>1.8927444794952681</v>
      </c>
      <c r="CS463" s="83">
        <f>Sourcedata!E463/2206*100</f>
        <v>4.0797824116047146</v>
      </c>
      <c r="CT463" s="83">
        <f>Sourcedata!F463/1552*100</f>
        <v>9.6005154639175263</v>
      </c>
      <c r="DL463" s="52"/>
    </row>
    <row r="464" spans="95:116" x14ac:dyDescent="0.15">
      <c r="CQ464" s="54" t="str">
        <f>Sourcedata!B464</f>
        <v>week 01/14</v>
      </c>
      <c r="CR464" s="83">
        <f>Sourcedata!D464/2853*100</f>
        <v>1.6824395373291272</v>
      </c>
      <c r="CS464" s="83">
        <f>Sourcedata!E464/2206*100</f>
        <v>3.71713508612874</v>
      </c>
      <c r="CT464" s="83">
        <f>Sourcedata!F464/1552*100</f>
        <v>12.886597938144329</v>
      </c>
      <c r="DL464" s="52"/>
    </row>
    <row r="465" spans="95:116" x14ac:dyDescent="0.15">
      <c r="CQ465" s="54" t="str">
        <f>Sourcedata!B465</f>
        <v>week 02/14</v>
      </c>
      <c r="CR465" s="83">
        <f>Sourcedata!D465/2853*100</f>
        <v>1.717490361023484</v>
      </c>
      <c r="CS465" s="83">
        <f>Sourcedata!E465/2206*100</f>
        <v>3.943789664551224</v>
      </c>
      <c r="CT465" s="83">
        <f>Sourcedata!F465/1552*100</f>
        <v>12.886597938144329</v>
      </c>
      <c r="DL465" s="52"/>
    </row>
    <row r="466" spans="95:116" x14ac:dyDescent="0.15">
      <c r="CQ466" s="54" t="str">
        <f>Sourcedata!B466</f>
        <v>week 03/14</v>
      </c>
      <c r="CR466" s="83">
        <f>Sourcedata!D466/2853*100</f>
        <v>2.2082018927444795</v>
      </c>
      <c r="CS466" s="83">
        <f>Sourcedata!E466/2206*100</f>
        <v>3.762466001813237</v>
      </c>
      <c r="CT466" s="83">
        <f>Sourcedata!F466/1552*100</f>
        <v>11.146907216494846</v>
      </c>
      <c r="DL466" s="52"/>
    </row>
    <row r="467" spans="95:116" x14ac:dyDescent="0.15">
      <c r="CQ467" s="54" t="str">
        <f>Sourcedata!B467</f>
        <v>week 04/14</v>
      </c>
      <c r="CR467" s="83">
        <f>Sourcedata!D467/2853*100</f>
        <v>2.1030494216614093</v>
      </c>
      <c r="CS467" s="83">
        <f>Sourcedata!E467/2206*100</f>
        <v>4.3517679057116956</v>
      </c>
      <c r="CT467" s="83">
        <f>Sourcedata!F467/1552*100</f>
        <v>9.4716494845360817</v>
      </c>
      <c r="DL467" s="52"/>
    </row>
    <row r="468" spans="95:116" x14ac:dyDescent="0.15">
      <c r="CQ468" s="54" t="str">
        <f>Sourcedata!B468</f>
        <v>week 05/14</v>
      </c>
      <c r="CR468" s="83">
        <f>Sourcedata!D468/2853*100</f>
        <v>1.8576936558009114</v>
      </c>
      <c r="CS468" s="83">
        <f>Sourcedata!E468/2206*100</f>
        <v>3.9891205802357206</v>
      </c>
      <c r="CT468" s="83">
        <f>Sourcedata!F468/1552*100</f>
        <v>8.2474226804123703</v>
      </c>
      <c r="DL468" s="52"/>
    </row>
    <row r="469" spans="95:116" x14ac:dyDescent="0.15">
      <c r="CQ469" s="54" t="str">
        <f>Sourcedata!B469</f>
        <v>week 06/14</v>
      </c>
      <c r="CR469" s="83">
        <f>Sourcedata!D469/2853*100</f>
        <v>2.8391167192429023</v>
      </c>
      <c r="CS469" s="83">
        <f>Sourcedata!E469/2206*100</f>
        <v>4.1251133272892115</v>
      </c>
      <c r="CT469" s="83">
        <f>Sourcedata!F469/1552*100</f>
        <v>11.018041237113401</v>
      </c>
      <c r="DL469" s="52"/>
    </row>
    <row r="470" spans="95:116" x14ac:dyDescent="0.15">
      <c r="CQ470" s="54" t="str">
        <f>Sourcedata!B470</f>
        <v>week 07/14</v>
      </c>
      <c r="CR470" s="83">
        <f>Sourcedata!D470/2853*100</f>
        <v>2.0329477742726954</v>
      </c>
      <c r="CS470" s="83">
        <f>Sourcedata!E470/2206*100</f>
        <v>3.6718041704442426</v>
      </c>
      <c r="CT470" s="83">
        <f>Sourcedata!F470/1552*100</f>
        <v>9.6005154639175263</v>
      </c>
      <c r="DL470" s="52"/>
    </row>
    <row r="471" spans="95:116" x14ac:dyDescent="0.15">
      <c r="CQ471" s="54" t="str">
        <f>Sourcedata!B471</f>
        <v>week 08/14</v>
      </c>
      <c r="CR471" s="83">
        <f>Sourcedata!D471/2853*100</f>
        <v>2.278303540133193</v>
      </c>
      <c r="CS471" s="83">
        <f>Sourcedata!E471/2206*100</f>
        <v>3.943789664551224</v>
      </c>
      <c r="CT471" s="83">
        <f>Sourcedata!F471/1552*100</f>
        <v>9.6005154639175263</v>
      </c>
      <c r="DL471" s="52"/>
    </row>
    <row r="472" spans="95:116" x14ac:dyDescent="0.15">
      <c r="CQ472" s="54" t="str">
        <f>Sourcedata!B472</f>
        <v>week 09/14</v>
      </c>
      <c r="CR472" s="83">
        <f>Sourcedata!D472/2853*100</f>
        <v>2.3133543638275498</v>
      </c>
      <c r="CS472" s="83">
        <f>Sourcedata!E472/2206*100</f>
        <v>3.0825022665457844</v>
      </c>
      <c r="CT472" s="83">
        <f>Sourcedata!F472/1552*100</f>
        <v>9.9871134020618566</v>
      </c>
      <c r="DL472" s="52"/>
    </row>
    <row r="473" spans="95:116" x14ac:dyDescent="0.15">
      <c r="CQ473" s="54" t="str">
        <f>Sourcedata!B473</f>
        <v>week 10/14</v>
      </c>
      <c r="CR473" s="83">
        <f>Sourcedata!D473/2853*100</f>
        <v>2.3834560112162633</v>
      </c>
      <c r="CS473" s="83">
        <f>Sourcedata!E473/2206*100</f>
        <v>3.0825022665457844</v>
      </c>
      <c r="CT473" s="83">
        <f>Sourcedata!F473/1552*100</f>
        <v>10.373711340206187</v>
      </c>
      <c r="DL473" s="52"/>
    </row>
    <row r="474" spans="95:116" x14ac:dyDescent="0.15">
      <c r="CQ474" s="54" t="str">
        <f>Sourcedata!B474</f>
        <v>week 11/14</v>
      </c>
      <c r="CR474" s="83">
        <f>Sourcedata!D474/2853*100</f>
        <v>1.5071854188573433</v>
      </c>
      <c r="CS474" s="83">
        <f>Sourcedata!E474/2206*100</f>
        <v>4.3064369900271986</v>
      </c>
      <c r="CT474" s="83">
        <f>Sourcedata!F474/1552*100</f>
        <v>8.5051546391752577</v>
      </c>
      <c r="DL474" s="52"/>
    </row>
    <row r="475" spans="95:116" x14ac:dyDescent="0.15">
      <c r="CQ475" s="54" t="str">
        <f>Sourcedata!B475</f>
        <v>week 12/14</v>
      </c>
      <c r="CR475" s="83">
        <f>Sourcedata!D475/2853*100</f>
        <v>1.5772870662460567</v>
      </c>
      <c r="CS475" s="83">
        <f>Sourcedata!E475/2206*100</f>
        <v>3.626473254759746</v>
      </c>
      <c r="CT475" s="83">
        <f>Sourcedata!F475/1552*100</f>
        <v>10.438144329896907</v>
      </c>
      <c r="DL475" s="52"/>
    </row>
    <row r="476" spans="95:116" x14ac:dyDescent="0.15">
      <c r="CQ476" s="54" t="str">
        <f>Sourcedata!B476</f>
        <v>week 13/14</v>
      </c>
      <c r="CR476" s="83">
        <f>Sourcedata!D476/2853*100</f>
        <v>1.717490361023484</v>
      </c>
      <c r="CS476" s="83">
        <f>Sourcedata!E476/2206*100</f>
        <v>4.2157751586582046</v>
      </c>
      <c r="CT476" s="83">
        <f>Sourcedata!F476/1552*100</f>
        <v>8.7628865979381434</v>
      </c>
      <c r="DL476" s="52"/>
    </row>
    <row r="477" spans="95:116" x14ac:dyDescent="0.15">
      <c r="CQ477" s="54" t="str">
        <f>Sourcedata!B477</f>
        <v>week 14/14</v>
      </c>
      <c r="CR477" s="83">
        <f>Sourcedata!D477/2853*100</f>
        <v>1.5772870662460567</v>
      </c>
      <c r="CS477" s="83">
        <f>Sourcedata!E477/2206*100</f>
        <v>4.4424297370806896</v>
      </c>
      <c r="CT477" s="83">
        <f>Sourcedata!F477/1552*100</f>
        <v>10.115979381443299</v>
      </c>
      <c r="DL477" s="52"/>
    </row>
    <row r="478" spans="95:116" x14ac:dyDescent="0.15">
      <c r="CQ478" s="54" t="str">
        <f>Sourcedata!B478</f>
        <v>week 15/14</v>
      </c>
      <c r="CR478" s="83">
        <f>Sourcedata!D478/2853*100</f>
        <v>1.4721345951629863</v>
      </c>
      <c r="CS478" s="83">
        <f>Sourcedata!E478/2206*100</f>
        <v>3.762466001813237</v>
      </c>
      <c r="CT478" s="83">
        <f>Sourcedata!F478/1552*100</f>
        <v>7.8608247422680408</v>
      </c>
      <c r="DL478" s="52"/>
    </row>
    <row r="479" spans="95:116" x14ac:dyDescent="0.15">
      <c r="CQ479" s="54" t="str">
        <f>Sourcedata!B479</f>
        <v>week 16/14</v>
      </c>
      <c r="CR479" s="83">
        <f>Sourcedata!D479/2853*100</f>
        <v>2.1731510690501228</v>
      </c>
      <c r="CS479" s="83">
        <f>Sourcedata!E479/2206*100</f>
        <v>4.4877606527651857</v>
      </c>
      <c r="CT479" s="83">
        <f>Sourcedata!F479/1552*100</f>
        <v>9.7938144329896915</v>
      </c>
      <c r="DL479" s="52"/>
    </row>
    <row r="480" spans="95:116" x14ac:dyDescent="0.15">
      <c r="CQ480" s="54" t="str">
        <f>Sourcedata!B480</f>
        <v>week 17/14</v>
      </c>
      <c r="CR480" s="83">
        <f>Sourcedata!D480/2853*100</f>
        <v>2.2432527164388363</v>
      </c>
      <c r="CS480" s="83">
        <f>Sourcedata!E480/2206*100</f>
        <v>5.3943789664551227</v>
      </c>
      <c r="CT480" s="83">
        <f>Sourcedata!F480/1552*100</f>
        <v>10.115979381443299</v>
      </c>
      <c r="DL480" s="52"/>
    </row>
    <row r="481" spans="95:116" x14ac:dyDescent="0.15">
      <c r="CQ481" s="54" t="str">
        <f>Sourcedata!B481</f>
        <v>week 18/14</v>
      </c>
      <c r="CR481" s="83">
        <f>Sourcedata!D481/2853*100</f>
        <v>1.7525411847178409</v>
      </c>
      <c r="CS481" s="83">
        <f>Sourcedata!E481/2206*100</f>
        <v>3.762466001813237</v>
      </c>
      <c r="CT481" s="83">
        <f>Sourcedata!F481/1552*100</f>
        <v>10.373711340206187</v>
      </c>
      <c r="DL481" s="52"/>
    </row>
    <row r="482" spans="95:116" x14ac:dyDescent="0.15">
      <c r="CQ482" s="54" t="str">
        <f>Sourcedata!B482</f>
        <v>week 19/14</v>
      </c>
      <c r="CR482" s="83">
        <f>Sourcedata!D482/2853*100</f>
        <v>1.4721345951629863</v>
      </c>
      <c r="CS482" s="83">
        <f>Sourcedata!E482/2206*100</f>
        <v>3.8531278331822301</v>
      </c>
      <c r="CT482" s="83">
        <f>Sourcedata!F482/1552*100</f>
        <v>11.920103092783506</v>
      </c>
      <c r="DL482" s="52"/>
    </row>
    <row r="483" spans="95:116" x14ac:dyDescent="0.15">
      <c r="CQ483" s="54" t="str">
        <f>Sourcedata!B483</f>
        <v>week 20/14</v>
      </c>
      <c r="CR483" s="83">
        <f>Sourcedata!D483/2853*100</f>
        <v>1.9628461268839819</v>
      </c>
      <c r="CS483" s="83">
        <f>Sourcedata!E483/2206*100</f>
        <v>4.7144152311876697</v>
      </c>
      <c r="CT483" s="83">
        <f>Sourcedata!F483/1552*100</f>
        <v>12.564432989690722</v>
      </c>
      <c r="DL483" s="52"/>
    </row>
    <row r="484" spans="95:116" x14ac:dyDescent="0.15">
      <c r="CQ484" s="54" t="str">
        <f>Sourcedata!B484</f>
        <v>week 21/14</v>
      </c>
      <c r="CR484" s="83">
        <f>Sourcedata!D484/2853*100</f>
        <v>2.1030494216614093</v>
      </c>
      <c r="CS484" s="83">
        <f>Sourcedata!E484/2206*100</f>
        <v>4.1704442429737076</v>
      </c>
      <c r="CT484" s="83">
        <f>Sourcedata!F484/1552*100</f>
        <v>11.404639175257731</v>
      </c>
      <c r="DL484" s="52"/>
    </row>
    <row r="485" spans="95:116" x14ac:dyDescent="0.15">
      <c r="CQ485" s="54" t="str">
        <f>Sourcedata!B485</f>
        <v>week 22/14</v>
      </c>
      <c r="CR485" s="83">
        <f>Sourcedata!D485/2853*100</f>
        <v>1.8226428321065544</v>
      </c>
      <c r="CS485" s="83">
        <f>Sourcedata!E485/2206*100</f>
        <v>3.8531278331822301</v>
      </c>
      <c r="CT485" s="83">
        <f>Sourcedata!F485/1552*100</f>
        <v>10.373711340206187</v>
      </c>
      <c r="DL485" s="52"/>
    </row>
    <row r="486" spans="95:116" x14ac:dyDescent="0.15">
      <c r="CQ486" s="54" t="str">
        <f>Sourcedata!B486</f>
        <v>week 23/14</v>
      </c>
      <c r="CR486" s="83">
        <f>Sourcedata!D486/2853*100</f>
        <v>1.4370837714686295</v>
      </c>
      <c r="CS486" s="83">
        <f>Sourcedata!E486/2206*100</f>
        <v>4.4424297370806896</v>
      </c>
      <c r="CT486" s="83">
        <f>Sourcedata!F486/1552*100</f>
        <v>10.244845360824742</v>
      </c>
      <c r="DL486" s="52"/>
    </row>
    <row r="487" spans="95:116" x14ac:dyDescent="0.15">
      <c r="CQ487" s="54" t="str">
        <f>Sourcedata!B487</f>
        <v>week 24/14</v>
      </c>
      <c r="CR487" s="83">
        <f>Sourcedata!D487/2853*100</f>
        <v>1.717490361023484</v>
      </c>
      <c r="CS487" s="83">
        <f>Sourcedata!E487/2206*100</f>
        <v>4.6237533998186766</v>
      </c>
      <c r="CT487" s="83">
        <f>Sourcedata!F487/1552*100</f>
        <v>10.824742268041238</v>
      </c>
      <c r="DL487" s="52"/>
    </row>
    <row r="488" spans="95:116" x14ac:dyDescent="0.15">
      <c r="CQ488" s="54" t="str">
        <f>Sourcedata!B488</f>
        <v>week 25/14</v>
      </c>
      <c r="CR488" s="83">
        <f>Sourcedata!D488/2853*100</f>
        <v>1.7875920084121977</v>
      </c>
      <c r="CS488" s="83">
        <f>Sourcedata!E488/2206*100</f>
        <v>4.4424297370806896</v>
      </c>
      <c r="CT488" s="83">
        <f>Sourcedata!F488/1552*100</f>
        <v>9.4716494845360817</v>
      </c>
      <c r="DL488" s="52"/>
    </row>
    <row r="489" spans="95:116" x14ac:dyDescent="0.15">
      <c r="DL489" s="52"/>
    </row>
    <row r="490" spans="95:116" x14ac:dyDescent="0.15">
      <c r="DL490" s="52"/>
    </row>
    <row r="491" spans="95:116" x14ac:dyDescent="0.15">
      <c r="DL491" s="52"/>
    </row>
    <row r="492" spans="95:116" x14ac:dyDescent="0.15">
      <c r="DL492" s="52"/>
    </row>
    <row r="493" spans="95:116" x14ac:dyDescent="0.15">
      <c r="DL493" s="52"/>
    </row>
    <row r="494" spans="95:116" x14ac:dyDescent="0.15">
      <c r="DL494" s="52"/>
    </row>
    <row r="495" spans="95:116" x14ac:dyDescent="0.15">
      <c r="DL495" s="52"/>
    </row>
    <row r="496" spans="95:116" x14ac:dyDescent="0.15">
      <c r="DL496" s="52"/>
    </row>
    <row r="497" spans="116:116" x14ac:dyDescent="0.15">
      <c r="DL497" s="52"/>
    </row>
    <row r="498" spans="116:116" x14ac:dyDescent="0.15">
      <c r="DL498" s="52"/>
    </row>
    <row r="499" spans="116:116" x14ac:dyDescent="0.15">
      <c r="DL499" s="52"/>
    </row>
    <row r="500" spans="116:116" x14ac:dyDescent="0.15">
      <c r="DL500" s="52"/>
    </row>
    <row r="501" spans="116:116" x14ac:dyDescent="0.15">
      <c r="DL501" s="52"/>
    </row>
    <row r="502" spans="116:116" x14ac:dyDescent="0.15">
      <c r="DL502" s="52"/>
    </row>
    <row r="503" spans="116:116" x14ac:dyDescent="0.15">
      <c r="DL503" s="52"/>
    </row>
    <row r="504" spans="116:116" x14ac:dyDescent="0.15">
      <c r="DL504" s="52"/>
    </row>
    <row r="505" spans="116:116" x14ac:dyDescent="0.15">
      <c r="DL505" s="52"/>
    </row>
    <row r="506" spans="116:116" x14ac:dyDescent="0.15">
      <c r="DL506" s="52"/>
    </row>
    <row r="507" spans="116:116" x14ac:dyDescent="0.15">
      <c r="DL507" s="52"/>
    </row>
    <row r="508" spans="116:116" x14ac:dyDescent="0.15">
      <c r="DL508" s="52"/>
    </row>
    <row r="509" spans="116:116" x14ac:dyDescent="0.15">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001"/>
  <sheetViews>
    <sheetView showGridLines="0" topLeftCell="A536" zoomScale="85" zoomScaleNormal="85" zoomScalePageLayoutView="85" workbookViewId="0">
      <selection activeCell="A511" sqref="A511"/>
    </sheetView>
  </sheetViews>
  <sheetFormatPr baseColWidth="10" defaultColWidth="8.83203125" defaultRowHeight="12" x14ac:dyDescent="0.15"/>
  <cols>
    <col min="1" max="1" width="33" style="14" customWidth="1"/>
    <col min="2" max="3" width="19.5" style="14" customWidth="1"/>
    <col min="4" max="4" width="16.6640625" style="15" customWidth="1"/>
    <col min="5" max="5" width="15.5" style="15" customWidth="1"/>
    <col min="6" max="6" width="15.1640625" style="15" customWidth="1"/>
    <col min="7" max="7" width="19" style="15" customWidth="1"/>
    <col min="8" max="8" width="15.5" style="100" customWidth="1"/>
    <col min="9" max="9" width="19" style="15" customWidth="1"/>
    <col min="10" max="10" width="11.6640625" style="16" customWidth="1"/>
    <col min="11" max="11" width="17.1640625" style="16" customWidth="1"/>
    <col min="12" max="12" width="13" style="16" customWidth="1"/>
    <col min="13" max="16384" width="8.83203125" style="16"/>
  </cols>
  <sheetData>
    <row r="2" spans="1:9" s="91" customFormat="1" ht="23" x14ac:dyDescent="0.15">
      <c r="A2" s="121" t="s">
        <v>29</v>
      </c>
    </row>
    <row r="3" spans="1:9" s="119" customFormat="1" ht="14" x14ac:dyDescent="0.15">
      <c r="A3" s="122" t="s">
        <v>1297</v>
      </c>
    </row>
    <row r="5" spans="1:9" x14ac:dyDescent="0.15">
      <c r="D5" s="14"/>
      <c r="E5" s="14"/>
      <c r="F5" s="14"/>
      <c r="G5" s="14"/>
      <c r="I5" s="14"/>
    </row>
    <row r="6" spans="1:9" ht="15" x14ac:dyDescent="0.15">
      <c r="A6" s="120" t="s">
        <v>150</v>
      </c>
    </row>
    <row r="7" spans="1:9" x14ac:dyDescent="0.15">
      <c r="A7" s="105" t="s">
        <v>151</v>
      </c>
      <c r="B7" s="106"/>
      <c r="C7" s="107" t="s">
        <v>1072</v>
      </c>
      <c r="D7" s="107" t="s">
        <v>152</v>
      </c>
      <c r="E7" s="107" t="s">
        <v>153</v>
      </c>
      <c r="F7" s="107" t="s">
        <v>154</v>
      </c>
      <c r="G7" s="107" t="s">
        <v>1098</v>
      </c>
      <c r="H7" s="108" t="s">
        <v>1100</v>
      </c>
      <c r="I7" s="107"/>
    </row>
    <row r="8" spans="1:9" x14ac:dyDescent="0.15">
      <c r="A8" s="106" t="s">
        <v>155</v>
      </c>
      <c r="B8" s="107" t="s">
        <v>156</v>
      </c>
      <c r="C8" s="107" t="s">
        <v>1103</v>
      </c>
      <c r="D8" s="109" t="s">
        <v>157</v>
      </c>
      <c r="E8" s="109" t="s">
        <v>158</v>
      </c>
      <c r="F8" s="109" t="s">
        <v>1102</v>
      </c>
      <c r="G8" s="107" t="s">
        <v>1099</v>
      </c>
      <c r="H8" s="108" t="s">
        <v>1101</v>
      </c>
      <c r="I8" s="107"/>
    </row>
    <row r="9" spans="1:9" x14ac:dyDescent="0.15">
      <c r="A9" s="105"/>
      <c r="B9" s="106"/>
      <c r="C9" s="106"/>
      <c r="D9" s="107"/>
      <c r="E9" s="107"/>
      <c r="F9" s="107"/>
      <c r="G9" s="107"/>
      <c r="H9" s="110"/>
      <c r="I9" s="107" t="s">
        <v>160</v>
      </c>
    </row>
    <row r="10" spans="1:9" x14ac:dyDescent="0.15">
      <c r="A10" s="105" t="s">
        <v>161</v>
      </c>
      <c r="B10" s="105"/>
      <c r="C10" s="111">
        <v>0</v>
      </c>
      <c r="D10" s="111">
        <v>0</v>
      </c>
      <c r="E10" s="111">
        <v>0</v>
      </c>
      <c r="F10" s="111">
        <v>0</v>
      </c>
      <c r="G10" s="111">
        <v>0</v>
      </c>
      <c r="H10" s="110">
        <v>0</v>
      </c>
      <c r="I10" s="111">
        <f>SUM(C10:H10)</f>
        <v>0</v>
      </c>
    </row>
    <row r="11" spans="1:9" x14ac:dyDescent="0.15">
      <c r="A11" s="105" t="s">
        <v>162</v>
      </c>
      <c r="B11" s="105"/>
      <c r="C11" s="111">
        <v>0</v>
      </c>
      <c r="D11" s="111">
        <v>0</v>
      </c>
      <c r="E11" s="111">
        <v>0</v>
      </c>
      <c r="F11" s="111">
        <v>0</v>
      </c>
      <c r="G11" s="111">
        <v>0</v>
      </c>
      <c r="H11" s="110">
        <v>0</v>
      </c>
      <c r="I11" s="111">
        <f>SUM(C11:H11)</f>
        <v>0</v>
      </c>
    </row>
    <row r="12" spans="1:9" x14ac:dyDescent="0.15">
      <c r="A12" s="105"/>
      <c r="B12" s="105"/>
      <c r="C12" s="105"/>
      <c r="D12" s="111"/>
      <c r="E12" s="111"/>
      <c r="F12" s="111"/>
      <c r="G12" s="111"/>
      <c r="H12" s="110"/>
      <c r="I12" s="111"/>
    </row>
    <row r="13" spans="1:9" x14ac:dyDescent="0.15">
      <c r="A13" s="105"/>
      <c r="B13" s="105"/>
      <c r="C13" s="105"/>
      <c r="D13" s="111"/>
      <c r="E13" s="111"/>
      <c r="F13" s="111"/>
      <c r="G13" s="111"/>
      <c r="H13" s="110"/>
      <c r="I13" s="111"/>
    </row>
    <row r="14" spans="1:9" x14ac:dyDescent="0.15">
      <c r="A14" s="105" t="s">
        <v>151</v>
      </c>
      <c r="B14" s="106"/>
      <c r="C14" s="107" t="s">
        <v>1072</v>
      </c>
      <c r="D14" s="107" t="s">
        <v>152</v>
      </c>
      <c r="E14" s="107" t="s">
        <v>153</v>
      </c>
      <c r="F14" s="107" t="s">
        <v>154</v>
      </c>
      <c r="G14" s="107" t="s">
        <v>1098</v>
      </c>
      <c r="H14" s="108" t="s">
        <v>1100</v>
      </c>
      <c r="I14" s="107"/>
    </row>
    <row r="15" spans="1:9" x14ac:dyDescent="0.15">
      <c r="A15" s="106" t="s">
        <v>163</v>
      </c>
      <c r="B15" s="107" t="s">
        <v>156</v>
      </c>
      <c r="C15" s="107" t="s">
        <v>1073</v>
      </c>
      <c r="D15" s="109" t="s">
        <v>157</v>
      </c>
      <c r="E15" s="109" t="s">
        <v>158</v>
      </c>
      <c r="F15" s="109" t="s">
        <v>1102</v>
      </c>
      <c r="G15" s="107" t="s">
        <v>1099</v>
      </c>
      <c r="H15" s="108" t="s">
        <v>1101</v>
      </c>
      <c r="I15" s="107"/>
    </row>
    <row r="16" spans="1:9" x14ac:dyDescent="0.15">
      <c r="A16" s="105"/>
      <c r="B16" s="106"/>
      <c r="C16" s="106"/>
      <c r="D16" s="107"/>
      <c r="E16" s="107"/>
      <c r="F16" s="107"/>
      <c r="G16" s="107"/>
      <c r="H16" s="110"/>
      <c r="I16" s="107" t="s">
        <v>160</v>
      </c>
    </row>
    <row r="17" spans="1:9" x14ac:dyDescent="0.15">
      <c r="A17" s="105" t="s">
        <v>161</v>
      </c>
      <c r="B17" s="105"/>
      <c r="C17" s="111">
        <v>0</v>
      </c>
      <c r="D17" s="111">
        <v>0</v>
      </c>
      <c r="E17" s="111">
        <v>0</v>
      </c>
      <c r="F17" s="111">
        <v>0</v>
      </c>
      <c r="G17" s="111">
        <v>0</v>
      </c>
      <c r="H17" s="110">
        <v>0</v>
      </c>
      <c r="I17" s="111">
        <f>SUM(C17:H17)</f>
        <v>0</v>
      </c>
    </row>
    <row r="18" spans="1:9" x14ac:dyDescent="0.15">
      <c r="A18" s="105" t="s">
        <v>162</v>
      </c>
      <c r="B18" s="105"/>
      <c r="C18" s="111">
        <v>0</v>
      </c>
      <c r="D18" s="111">
        <v>0</v>
      </c>
      <c r="E18" s="111">
        <v>0</v>
      </c>
      <c r="F18" s="111">
        <v>0</v>
      </c>
      <c r="G18" s="111">
        <v>2</v>
      </c>
      <c r="H18" s="110">
        <v>8</v>
      </c>
      <c r="I18" s="111">
        <f>SUM(C18:H18)</f>
        <v>10</v>
      </c>
    </row>
    <row r="19" spans="1:9" x14ac:dyDescent="0.15">
      <c r="A19" s="105"/>
      <c r="B19" s="105"/>
      <c r="C19" s="105"/>
      <c r="D19" s="111"/>
      <c r="E19" s="111"/>
      <c r="F19" s="111"/>
      <c r="G19" s="111"/>
      <c r="H19" s="110"/>
      <c r="I19" s="111"/>
    </row>
    <row r="20" spans="1:9" x14ac:dyDescent="0.15">
      <c r="A20" s="105"/>
      <c r="B20" s="105"/>
      <c r="C20" s="105"/>
      <c r="D20" s="111"/>
      <c r="E20" s="111"/>
      <c r="F20" s="111"/>
      <c r="G20" s="111"/>
      <c r="H20" s="110"/>
      <c r="I20" s="111"/>
    </row>
    <row r="21" spans="1:9" x14ac:dyDescent="0.15">
      <c r="A21" s="105" t="s">
        <v>151</v>
      </c>
      <c r="B21" s="106"/>
      <c r="C21" s="107" t="s">
        <v>1072</v>
      </c>
      <c r="D21" s="107" t="s">
        <v>152</v>
      </c>
      <c r="E21" s="107" t="s">
        <v>153</v>
      </c>
      <c r="F21" s="107" t="s">
        <v>154</v>
      </c>
      <c r="G21" s="107" t="s">
        <v>1098</v>
      </c>
      <c r="H21" s="108" t="s">
        <v>1100</v>
      </c>
      <c r="I21" s="107"/>
    </row>
    <row r="22" spans="1:9" x14ac:dyDescent="0.15">
      <c r="A22" s="106" t="s">
        <v>164</v>
      </c>
      <c r="B22" s="107" t="s">
        <v>156</v>
      </c>
      <c r="C22" s="107" t="s">
        <v>1073</v>
      </c>
      <c r="D22" s="109" t="s">
        <v>157</v>
      </c>
      <c r="E22" s="109" t="s">
        <v>158</v>
      </c>
      <c r="F22" s="109" t="s">
        <v>1102</v>
      </c>
      <c r="G22" s="107" t="s">
        <v>1099</v>
      </c>
      <c r="H22" s="108" t="s">
        <v>1101</v>
      </c>
      <c r="I22" s="107"/>
    </row>
    <row r="23" spans="1:9" x14ac:dyDescent="0.15">
      <c r="A23" s="105"/>
      <c r="B23" s="106"/>
      <c r="C23" s="106"/>
      <c r="D23" s="107"/>
      <c r="E23" s="107"/>
      <c r="F23" s="107"/>
      <c r="G23" s="107"/>
      <c r="H23" s="110"/>
      <c r="I23" s="107" t="s">
        <v>160</v>
      </c>
    </row>
    <row r="24" spans="1:9" x14ac:dyDescent="0.15">
      <c r="A24" s="105" t="s">
        <v>161</v>
      </c>
      <c r="B24" s="105"/>
      <c r="C24" s="111">
        <v>0</v>
      </c>
      <c r="D24" s="111">
        <v>0</v>
      </c>
      <c r="E24" s="111">
        <v>1</v>
      </c>
      <c r="F24" s="111">
        <v>0</v>
      </c>
      <c r="G24" s="111">
        <v>0</v>
      </c>
      <c r="H24" s="110">
        <v>0</v>
      </c>
      <c r="I24" s="111">
        <f>SUM(C24:H24)</f>
        <v>1</v>
      </c>
    </row>
    <row r="25" spans="1:9" x14ac:dyDescent="0.15">
      <c r="A25" s="105" t="s">
        <v>162</v>
      </c>
      <c r="B25" s="105"/>
      <c r="C25" s="111">
        <v>0</v>
      </c>
      <c r="D25" s="111">
        <v>0</v>
      </c>
      <c r="E25" s="111">
        <v>1</v>
      </c>
      <c r="F25" s="111">
        <v>2</v>
      </c>
      <c r="G25" s="111">
        <v>0</v>
      </c>
      <c r="H25" s="110">
        <v>0</v>
      </c>
      <c r="I25" s="111">
        <f>SUM(C25:H25)</f>
        <v>3</v>
      </c>
    </row>
    <row r="26" spans="1:9" x14ac:dyDescent="0.15">
      <c r="A26" s="105"/>
      <c r="B26" s="105"/>
      <c r="C26" s="105"/>
      <c r="D26" s="111"/>
      <c r="E26" s="111"/>
      <c r="F26" s="111"/>
      <c r="G26" s="111"/>
      <c r="H26" s="110"/>
      <c r="I26" s="111"/>
    </row>
    <row r="27" spans="1:9" x14ac:dyDescent="0.15">
      <c r="A27" s="105"/>
      <c r="B27" s="105"/>
      <c r="C27" s="105"/>
      <c r="D27" s="111"/>
      <c r="E27" s="111"/>
      <c r="F27" s="111"/>
      <c r="G27" s="111"/>
      <c r="H27" s="110"/>
      <c r="I27" s="111"/>
    </row>
    <row r="28" spans="1:9" x14ac:dyDescent="0.15">
      <c r="A28" s="105" t="s">
        <v>151</v>
      </c>
      <c r="B28" s="106"/>
      <c r="C28" s="107" t="s">
        <v>1072</v>
      </c>
      <c r="D28" s="107" t="s">
        <v>152</v>
      </c>
      <c r="E28" s="107" t="s">
        <v>153</v>
      </c>
      <c r="F28" s="107" t="s">
        <v>154</v>
      </c>
      <c r="G28" s="107" t="s">
        <v>1098</v>
      </c>
      <c r="H28" s="108" t="s">
        <v>1100</v>
      </c>
      <c r="I28" s="107"/>
    </row>
    <row r="29" spans="1:9" x14ac:dyDescent="0.15">
      <c r="A29" s="106" t="s">
        <v>165</v>
      </c>
      <c r="B29" s="107" t="s">
        <v>156</v>
      </c>
      <c r="C29" s="107" t="s">
        <v>1073</v>
      </c>
      <c r="D29" s="109" t="s">
        <v>157</v>
      </c>
      <c r="E29" s="109" t="s">
        <v>158</v>
      </c>
      <c r="F29" s="109" t="s">
        <v>1102</v>
      </c>
      <c r="G29" s="107" t="s">
        <v>1099</v>
      </c>
      <c r="H29" s="108" t="s">
        <v>1101</v>
      </c>
      <c r="I29" s="107"/>
    </row>
    <row r="30" spans="1:9" x14ac:dyDescent="0.15">
      <c r="A30" s="105"/>
      <c r="B30" s="106"/>
      <c r="C30" s="106"/>
      <c r="D30" s="107"/>
      <c r="E30" s="107"/>
      <c r="F30" s="107"/>
      <c r="G30" s="107"/>
      <c r="H30" s="110"/>
      <c r="I30" s="107" t="s">
        <v>160</v>
      </c>
    </row>
    <row r="31" spans="1:9" x14ac:dyDescent="0.15">
      <c r="A31" s="105" t="s">
        <v>161</v>
      </c>
      <c r="B31" s="105"/>
      <c r="C31" s="111">
        <v>0</v>
      </c>
      <c r="D31" s="111">
        <v>0</v>
      </c>
      <c r="E31" s="111">
        <v>0</v>
      </c>
      <c r="F31" s="111">
        <v>1</v>
      </c>
      <c r="G31" s="111">
        <v>0</v>
      </c>
      <c r="H31" s="110">
        <v>0</v>
      </c>
      <c r="I31" s="111">
        <f>C31+D31+E31+F31+G31+H31</f>
        <v>1</v>
      </c>
    </row>
    <row r="32" spans="1:9" x14ac:dyDescent="0.15">
      <c r="A32" s="105" t="s">
        <v>162</v>
      </c>
      <c r="B32" s="105"/>
      <c r="C32" s="111">
        <v>0</v>
      </c>
      <c r="D32" s="111">
        <v>0</v>
      </c>
      <c r="E32" s="111">
        <v>0</v>
      </c>
      <c r="F32" s="111">
        <v>5</v>
      </c>
      <c r="G32" s="111">
        <v>1</v>
      </c>
      <c r="H32" s="110">
        <v>0</v>
      </c>
      <c r="I32" s="111">
        <f>SUM(C32:H32)</f>
        <v>6</v>
      </c>
    </row>
    <row r="33" spans="1:9" x14ac:dyDescent="0.15">
      <c r="A33" s="105"/>
      <c r="B33" s="105"/>
      <c r="C33" s="105"/>
      <c r="D33" s="111"/>
      <c r="E33" s="111"/>
      <c r="F33" s="111"/>
      <c r="G33" s="111"/>
      <c r="H33" s="110"/>
      <c r="I33" s="111"/>
    </row>
    <row r="34" spans="1:9" x14ac:dyDescent="0.15">
      <c r="A34" s="105"/>
      <c r="B34" s="105"/>
      <c r="C34" s="105"/>
      <c r="D34" s="111"/>
      <c r="E34" s="111"/>
      <c r="F34" s="111"/>
      <c r="G34" s="111"/>
      <c r="H34" s="110"/>
      <c r="I34" s="111"/>
    </row>
    <row r="35" spans="1:9" x14ac:dyDescent="0.15">
      <c r="A35" s="105" t="s">
        <v>151</v>
      </c>
      <c r="B35" s="106"/>
      <c r="C35" s="107" t="s">
        <v>1072</v>
      </c>
      <c r="D35" s="107" t="s">
        <v>152</v>
      </c>
      <c r="E35" s="107" t="s">
        <v>153</v>
      </c>
      <c r="F35" s="107" t="s">
        <v>154</v>
      </c>
      <c r="G35" s="107" t="s">
        <v>1098</v>
      </c>
      <c r="H35" s="108" t="s">
        <v>1100</v>
      </c>
      <c r="I35" s="107"/>
    </row>
    <row r="36" spans="1:9" x14ac:dyDescent="0.15">
      <c r="A36" s="106" t="s">
        <v>166</v>
      </c>
      <c r="B36" s="107" t="s">
        <v>156</v>
      </c>
      <c r="C36" s="107" t="s">
        <v>1073</v>
      </c>
      <c r="D36" s="109" t="s">
        <v>157</v>
      </c>
      <c r="E36" s="109" t="s">
        <v>158</v>
      </c>
      <c r="F36" s="109" t="s">
        <v>1102</v>
      </c>
      <c r="G36" s="107" t="s">
        <v>1099</v>
      </c>
      <c r="H36" s="108" t="s">
        <v>1101</v>
      </c>
      <c r="I36" s="107"/>
    </row>
    <row r="37" spans="1:9" x14ac:dyDescent="0.15">
      <c r="A37" s="105"/>
      <c r="B37" s="106"/>
      <c r="C37" s="106"/>
      <c r="D37" s="107"/>
      <c r="E37" s="107"/>
      <c r="F37" s="107"/>
      <c r="G37" s="107"/>
      <c r="H37" s="110"/>
      <c r="I37" s="107" t="s">
        <v>160</v>
      </c>
    </row>
    <row r="38" spans="1:9" x14ac:dyDescent="0.15">
      <c r="A38" s="105" t="s">
        <v>161</v>
      </c>
      <c r="B38" s="105"/>
      <c r="C38" s="111">
        <v>0</v>
      </c>
      <c r="D38" s="111">
        <v>0</v>
      </c>
      <c r="E38" s="111">
        <v>0</v>
      </c>
      <c r="F38" s="111">
        <v>0</v>
      </c>
      <c r="G38" s="111">
        <v>0</v>
      </c>
      <c r="H38" s="110">
        <v>1</v>
      </c>
      <c r="I38" s="111">
        <f>SUM(C38:H38)</f>
        <v>1</v>
      </c>
    </row>
    <row r="39" spans="1:9" x14ac:dyDescent="0.15">
      <c r="A39" s="105" t="s">
        <v>162</v>
      </c>
      <c r="B39" s="105"/>
      <c r="C39" s="111">
        <v>0</v>
      </c>
      <c r="D39" s="111">
        <v>0</v>
      </c>
      <c r="E39" s="111">
        <v>0</v>
      </c>
      <c r="F39" s="111">
        <v>0</v>
      </c>
      <c r="G39" s="111">
        <v>0</v>
      </c>
      <c r="H39" s="110">
        <v>8</v>
      </c>
      <c r="I39" s="111">
        <f>SUM(C39:H39)</f>
        <v>8</v>
      </c>
    </row>
    <row r="40" spans="1:9" x14ac:dyDescent="0.15">
      <c r="A40" s="105"/>
      <c r="B40" s="105"/>
      <c r="C40" s="105"/>
      <c r="D40" s="111"/>
      <c r="E40" s="111"/>
      <c r="F40" s="111"/>
      <c r="G40" s="111"/>
      <c r="H40" s="110"/>
      <c r="I40" s="111"/>
    </row>
    <row r="41" spans="1:9" x14ac:dyDescent="0.15">
      <c r="A41" s="105"/>
      <c r="B41" s="105"/>
      <c r="C41" s="105"/>
      <c r="D41" s="111"/>
      <c r="E41" s="111"/>
      <c r="F41" s="111"/>
      <c r="G41" s="111"/>
      <c r="H41" s="110"/>
      <c r="I41" s="111"/>
    </row>
    <row r="42" spans="1:9" x14ac:dyDescent="0.15">
      <c r="A42" s="105" t="s">
        <v>151</v>
      </c>
      <c r="B42" s="106"/>
      <c r="C42" s="107" t="s">
        <v>1072</v>
      </c>
      <c r="D42" s="107" t="s">
        <v>152</v>
      </c>
      <c r="E42" s="107" t="s">
        <v>153</v>
      </c>
      <c r="F42" s="107" t="s">
        <v>154</v>
      </c>
      <c r="G42" s="107" t="s">
        <v>1098</v>
      </c>
      <c r="H42" s="108" t="s">
        <v>1100</v>
      </c>
      <c r="I42" s="107"/>
    </row>
    <row r="43" spans="1:9" x14ac:dyDescent="0.15">
      <c r="A43" s="106" t="s">
        <v>167</v>
      </c>
      <c r="B43" s="107" t="s">
        <v>156</v>
      </c>
      <c r="C43" s="107" t="s">
        <v>1073</v>
      </c>
      <c r="D43" s="109" t="s">
        <v>157</v>
      </c>
      <c r="E43" s="109" t="s">
        <v>158</v>
      </c>
      <c r="F43" s="109" t="s">
        <v>1102</v>
      </c>
      <c r="G43" s="107" t="s">
        <v>1099</v>
      </c>
      <c r="H43" s="108" t="s">
        <v>1101</v>
      </c>
      <c r="I43" s="107"/>
    </row>
    <row r="44" spans="1:9" x14ac:dyDescent="0.15">
      <c r="A44" s="105"/>
      <c r="B44" s="106"/>
      <c r="C44" s="111"/>
      <c r="D44" s="111"/>
      <c r="E44" s="111"/>
      <c r="F44" s="111"/>
      <c r="G44" s="111"/>
      <c r="H44" s="110"/>
      <c r="I44" s="107" t="s">
        <v>160</v>
      </c>
    </row>
    <row r="45" spans="1:9" x14ac:dyDescent="0.15">
      <c r="A45" s="105" t="s">
        <v>161</v>
      </c>
      <c r="B45" s="105"/>
      <c r="C45" s="111">
        <v>0</v>
      </c>
      <c r="D45" s="111">
        <v>0</v>
      </c>
      <c r="E45" s="111">
        <v>0</v>
      </c>
      <c r="F45" s="111">
        <v>1</v>
      </c>
      <c r="G45" s="111">
        <v>0</v>
      </c>
      <c r="H45" s="110">
        <v>0</v>
      </c>
      <c r="I45" s="111">
        <f>SUM(C45:H45)</f>
        <v>1</v>
      </c>
    </row>
    <row r="46" spans="1:9" x14ac:dyDescent="0.15">
      <c r="A46" s="105" t="s">
        <v>162</v>
      </c>
      <c r="B46" s="105"/>
      <c r="C46" s="111">
        <v>0</v>
      </c>
      <c r="D46" s="111">
        <v>1</v>
      </c>
      <c r="E46" s="111">
        <v>0</v>
      </c>
      <c r="F46" s="111">
        <v>7</v>
      </c>
      <c r="G46" s="111">
        <v>0</v>
      </c>
      <c r="H46" s="110">
        <v>0</v>
      </c>
      <c r="I46" s="111">
        <f>SUM(C46:H46)</f>
        <v>8</v>
      </c>
    </row>
    <row r="47" spans="1:9" x14ac:dyDescent="0.15">
      <c r="A47" s="105"/>
      <c r="B47" s="105"/>
      <c r="C47" s="105"/>
      <c r="D47" s="111"/>
      <c r="E47" s="111"/>
      <c r="F47" s="111"/>
      <c r="G47" s="111"/>
      <c r="H47" s="110"/>
      <c r="I47" s="111"/>
    </row>
    <row r="48" spans="1:9" x14ac:dyDescent="0.15">
      <c r="A48" s="105"/>
      <c r="B48" s="105"/>
      <c r="C48" s="105"/>
      <c r="D48" s="111"/>
      <c r="E48" s="111"/>
      <c r="F48" s="111"/>
      <c r="G48" s="111"/>
      <c r="H48" s="110"/>
      <c r="I48" s="111"/>
    </row>
    <row r="49" spans="1:9" x14ac:dyDescent="0.15">
      <c r="A49" s="105" t="s">
        <v>151</v>
      </c>
      <c r="B49" s="106"/>
      <c r="C49" s="107" t="s">
        <v>1072</v>
      </c>
      <c r="D49" s="107" t="s">
        <v>152</v>
      </c>
      <c r="E49" s="107" t="s">
        <v>153</v>
      </c>
      <c r="F49" s="107" t="s">
        <v>154</v>
      </c>
      <c r="G49" s="107" t="s">
        <v>1098</v>
      </c>
      <c r="H49" s="108" t="s">
        <v>1100</v>
      </c>
      <c r="I49" s="107"/>
    </row>
    <row r="50" spans="1:9" x14ac:dyDescent="0.15">
      <c r="A50" s="106" t="s">
        <v>168</v>
      </c>
      <c r="B50" s="107" t="s">
        <v>156</v>
      </c>
      <c r="C50" s="107" t="s">
        <v>1073</v>
      </c>
      <c r="D50" s="109" t="s">
        <v>157</v>
      </c>
      <c r="E50" s="109" t="s">
        <v>158</v>
      </c>
      <c r="F50" s="109" t="s">
        <v>1102</v>
      </c>
      <c r="G50" s="107" t="s">
        <v>1099</v>
      </c>
      <c r="H50" s="108" t="s">
        <v>1101</v>
      </c>
      <c r="I50" s="107"/>
    </row>
    <row r="51" spans="1:9" x14ac:dyDescent="0.15">
      <c r="A51" s="105"/>
      <c r="B51" s="106"/>
      <c r="C51" s="106"/>
      <c r="D51" s="107"/>
      <c r="E51" s="107"/>
      <c r="F51" s="107"/>
      <c r="G51" s="107"/>
      <c r="H51" s="110"/>
      <c r="I51" s="107" t="s">
        <v>160</v>
      </c>
    </row>
    <row r="52" spans="1:9" x14ac:dyDescent="0.15">
      <c r="A52" s="105" t="s">
        <v>161</v>
      </c>
      <c r="B52" s="105"/>
      <c r="C52" s="111">
        <v>0</v>
      </c>
      <c r="D52" s="111">
        <v>0</v>
      </c>
      <c r="E52" s="111">
        <v>0</v>
      </c>
      <c r="F52" s="111">
        <v>6</v>
      </c>
      <c r="G52" s="111">
        <v>0</v>
      </c>
      <c r="H52" s="110">
        <v>0</v>
      </c>
      <c r="I52" s="111">
        <f>SUM(C52:H52)</f>
        <v>6</v>
      </c>
    </row>
    <row r="53" spans="1:9" x14ac:dyDescent="0.15">
      <c r="A53" s="105" t="s">
        <v>162</v>
      </c>
      <c r="B53" s="105"/>
      <c r="C53" s="111">
        <v>0</v>
      </c>
      <c r="D53" s="111">
        <v>0</v>
      </c>
      <c r="E53" s="111">
        <v>0</v>
      </c>
      <c r="F53" s="111">
        <v>9</v>
      </c>
      <c r="G53" s="111">
        <v>0</v>
      </c>
      <c r="H53" s="110">
        <v>0</v>
      </c>
      <c r="I53" s="111">
        <f>SUM(C53:H53)</f>
        <v>9</v>
      </c>
    </row>
    <row r="54" spans="1:9" x14ac:dyDescent="0.15">
      <c r="A54" s="105"/>
      <c r="B54" s="105"/>
      <c r="C54" s="105"/>
      <c r="D54" s="111"/>
      <c r="E54" s="111"/>
      <c r="F54" s="111"/>
      <c r="G54" s="111"/>
      <c r="H54" s="110"/>
      <c r="I54" s="111"/>
    </row>
    <row r="55" spans="1:9" x14ac:dyDescent="0.15">
      <c r="A55" s="105"/>
      <c r="B55" s="105"/>
      <c r="C55" s="105"/>
      <c r="D55" s="111"/>
      <c r="E55" s="111"/>
      <c r="F55" s="111"/>
      <c r="G55" s="111"/>
      <c r="H55" s="110"/>
      <c r="I55" s="111"/>
    </row>
    <row r="56" spans="1:9" x14ac:dyDescent="0.15">
      <c r="A56" s="105" t="s">
        <v>151</v>
      </c>
      <c r="B56" s="106"/>
      <c r="C56" s="107" t="s">
        <v>1072</v>
      </c>
      <c r="D56" s="107" t="s">
        <v>152</v>
      </c>
      <c r="E56" s="107" t="s">
        <v>153</v>
      </c>
      <c r="F56" s="107" t="s">
        <v>154</v>
      </c>
      <c r="G56" s="107" t="s">
        <v>1098</v>
      </c>
      <c r="H56" s="108" t="s">
        <v>1100</v>
      </c>
      <c r="I56" s="107"/>
    </row>
    <row r="57" spans="1:9" x14ac:dyDescent="0.15">
      <c r="A57" s="106" t="s">
        <v>169</v>
      </c>
      <c r="B57" s="107" t="s">
        <v>156</v>
      </c>
      <c r="C57" s="107" t="s">
        <v>1073</v>
      </c>
      <c r="D57" s="109" t="s">
        <v>157</v>
      </c>
      <c r="E57" s="109" t="s">
        <v>158</v>
      </c>
      <c r="F57" s="109" t="s">
        <v>1102</v>
      </c>
      <c r="G57" s="107" t="s">
        <v>1099</v>
      </c>
      <c r="H57" s="108" t="s">
        <v>1101</v>
      </c>
      <c r="I57" s="107"/>
    </row>
    <row r="58" spans="1:9" x14ac:dyDescent="0.15">
      <c r="A58" s="105"/>
      <c r="B58" s="106"/>
      <c r="C58" s="111"/>
      <c r="D58" s="107"/>
      <c r="E58" s="107"/>
      <c r="F58" s="107"/>
      <c r="G58" s="107"/>
      <c r="H58" s="110"/>
      <c r="I58" s="107" t="s">
        <v>160</v>
      </c>
    </row>
    <row r="59" spans="1:9" x14ac:dyDescent="0.15">
      <c r="A59" s="105" t="s">
        <v>161</v>
      </c>
      <c r="B59" s="105"/>
      <c r="C59" s="111">
        <v>0</v>
      </c>
      <c r="D59" s="111">
        <v>0</v>
      </c>
      <c r="E59" s="111">
        <v>0</v>
      </c>
      <c r="F59" s="111">
        <v>0</v>
      </c>
      <c r="G59" s="111">
        <v>0</v>
      </c>
      <c r="H59" s="111">
        <v>0</v>
      </c>
      <c r="I59" s="111">
        <f>SUM(C59:H59)</f>
        <v>0</v>
      </c>
    </row>
    <row r="60" spans="1:9" x14ac:dyDescent="0.15">
      <c r="A60" s="105" t="s">
        <v>162</v>
      </c>
      <c r="B60" s="105"/>
      <c r="C60" s="111">
        <v>0</v>
      </c>
      <c r="D60" s="111">
        <v>0</v>
      </c>
      <c r="E60" s="111">
        <v>0</v>
      </c>
      <c r="F60" s="111">
        <v>0</v>
      </c>
      <c r="G60" s="111">
        <v>0</v>
      </c>
      <c r="H60" s="111">
        <v>0</v>
      </c>
      <c r="I60" s="111">
        <f>SUM(C60:H60)</f>
        <v>0</v>
      </c>
    </row>
    <row r="61" spans="1:9" x14ac:dyDescent="0.15">
      <c r="A61" s="105"/>
      <c r="B61" s="105"/>
      <c r="C61" s="111"/>
      <c r="D61" s="111"/>
      <c r="E61" s="111"/>
      <c r="F61" s="111"/>
      <c r="G61" s="111"/>
      <c r="H61" s="110"/>
      <c r="I61" s="111"/>
    </row>
    <row r="62" spans="1:9" x14ac:dyDescent="0.15">
      <c r="A62" s="105"/>
      <c r="B62" s="105"/>
      <c r="C62" s="105"/>
      <c r="D62" s="111"/>
      <c r="E62" s="111"/>
      <c r="F62" s="111"/>
      <c r="G62" s="111"/>
      <c r="H62" s="110"/>
      <c r="I62" s="111"/>
    </row>
    <row r="63" spans="1:9" x14ac:dyDescent="0.15">
      <c r="A63" s="105" t="s">
        <v>151</v>
      </c>
      <c r="B63" s="106"/>
      <c r="C63" s="107" t="s">
        <v>1072</v>
      </c>
      <c r="D63" s="107" t="s">
        <v>152</v>
      </c>
      <c r="E63" s="107" t="s">
        <v>153</v>
      </c>
      <c r="F63" s="107" t="s">
        <v>154</v>
      </c>
      <c r="G63" s="107" t="s">
        <v>1098</v>
      </c>
      <c r="H63" s="108" t="s">
        <v>1100</v>
      </c>
      <c r="I63" s="107"/>
    </row>
    <row r="64" spans="1:9" x14ac:dyDescent="0.15">
      <c r="A64" s="106" t="s">
        <v>1227</v>
      </c>
      <c r="B64" s="107" t="s">
        <v>156</v>
      </c>
      <c r="C64" s="107" t="s">
        <v>1073</v>
      </c>
      <c r="D64" s="109" t="s">
        <v>157</v>
      </c>
      <c r="E64" s="109" t="s">
        <v>158</v>
      </c>
      <c r="F64" s="109" t="s">
        <v>1102</v>
      </c>
      <c r="G64" s="107" t="s">
        <v>1099</v>
      </c>
      <c r="H64" s="108" t="s">
        <v>1101</v>
      </c>
      <c r="I64" s="107"/>
    </row>
    <row r="65" spans="1:9" x14ac:dyDescent="0.15">
      <c r="A65" s="105"/>
      <c r="B65" s="106"/>
      <c r="C65" s="106"/>
      <c r="D65" s="107"/>
      <c r="E65" s="107"/>
      <c r="F65" s="107"/>
      <c r="G65" s="107"/>
      <c r="H65" s="110"/>
      <c r="I65" s="107" t="s">
        <v>160</v>
      </c>
    </row>
    <row r="66" spans="1:9" x14ac:dyDescent="0.15">
      <c r="A66" s="105" t="s">
        <v>161</v>
      </c>
      <c r="B66" s="105"/>
      <c r="C66" s="111">
        <v>0</v>
      </c>
      <c r="D66" s="111">
        <v>0</v>
      </c>
      <c r="E66" s="111">
        <v>0</v>
      </c>
      <c r="F66" s="111">
        <v>1</v>
      </c>
      <c r="G66" s="111">
        <v>0</v>
      </c>
      <c r="H66" s="110">
        <v>2</v>
      </c>
      <c r="I66" s="111">
        <f>SUM(C66:H66)</f>
        <v>3</v>
      </c>
    </row>
    <row r="67" spans="1:9" x14ac:dyDescent="0.15">
      <c r="A67" s="105" t="s">
        <v>162</v>
      </c>
      <c r="B67" s="105"/>
      <c r="C67" s="111">
        <v>0</v>
      </c>
      <c r="D67" s="111">
        <v>0</v>
      </c>
      <c r="E67" s="111">
        <v>0</v>
      </c>
      <c r="F67" s="111">
        <v>4</v>
      </c>
      <c r="G67" s="111">
        <v>0</v>
      </c>
      <c r="H67" s="110">
        <v>7</v>
      </c>
      <c r="I67" s="111">
        <f>SUM(C67:H67)</f>
        <v>11</v>
      </c>
    </row>
    <row r="68" spans="1:9" x14ac:dyDescent="0.15">
      <c r="A68" s="105"/>
      <c r="B68" s="105"/>
      <c r="C68" s="105"/>
      <c r="D68" s="111"/>
      <c r="E68" s="111"/>
      <c r="F68" s="111"/>
      <c r="G68" s="111"/>
      <c r="H68" s="110"/>
      <c r="I68" s="111"/>
    </row>
    <row r="69" spans="1:9" x14ac:dyDescent="0.15">
      <c r="A69" s="105"/>
      <c r="B69" s="105"/>
      <c r="C69" s="105"/>
      <c r="D69" s="111"/>
      <c r="E69" s="111"/>
      <c r="F69" s="111"/>
      <c r="G69" s="111"/>
      <c r="H69" s="110"/>
      <c r="I69" s="111"/>
    </row>
    <row r="70" spans="1:9" x14ac:dyDescent="0.15">
      <c r="A70" s="105" t="s">
        <v>151</v>
      </c>
      <c r="B70" s="106"/>
      <c r="C70" s="107" t="s">
        <v>1072</v>
      </c>
      <c r="D70" s="107" t="s">
        <v>152</v>
      </c>
      <c r="E70" s="107" t="s">
        <v>153</v>
      </c>
      <c r="F70" s="107" t="s">
        <v>154</v>
      </c>
      <c r="G70" s="107" t="s">
        <v>1098</v>
      </c>
      <c r="H70" s="108" t="s">
        <v>1100</v>
      </c>
      <c r="I70" s="107"/>
    </row>
    <row r="71" spans="1:9" x14ac:dyDescent="0.15">
      <c r="A71" s="106" t="s">
        <v>170</v>
      </c>
      <c r="B71" s="107" t="s">
        <v>156</v>
      </c>
      <c r="C71" s="107" t="s">
        <v>1073</v>
      </c>
      <c r="D71" s="109" t="s">
        <v>157</v>
      </c>
      <c r="E71" s="109" t="s">
        <v>158</v>
      </c>
      <c r="F71" s="109" t="s">
        <v>1102</v>
      </c>
      <c r="G71" s="107" t="s">
        <v>1099</v>
      </c>
      <c r="H71" s="108" t="s">
        <v>1101</v>
      </c>
      <c r="I71" s="107"/>
    </row>
    <row r="72" spans="1:9" x14ac:dyDescent="0.15">
      <c r="A72" s="105"/>
      <c r="B72" s="106"/>
      <c r="C72" s="106"/>
      <c r="D72" s="107"/>
      <c r="E72" s="107"/>
      <c r="F72" s="107"/>
      <c r="G72" s="107"/>
      <c r="H72" s="110"/>
      <c r="I72" s="107" t="s">
        <v>160</v>
      </c>
    </row>
    <row r="73" spans="1:9" x14ac:dyDescent="0.15">
      <c r="A73" s="105" t="s">
        <v>161</v>
      </c>
      <c r="B73" s="105"/>
      <c r="C73" s="111">
        <v>0</v>
      </c>
      <c r="D73" s="111">
        <v>0</v>
      </c>
      <c r="E73" s="111">
        <v>0</v>
      </c>
      <c r="F73" s="111">
        <v>1</v>
      </c>
      <c r="G73" s="111">
        <v>0</v>
      </c>
      <c r="H73" s="110">
        <v>0</v>
      </c>
      <c r="I73" s="111">
        <f>SUM(C73:H73)</f>
        <v>1</v>
      </c>
    </row>
    <row r="74" spans="1:9" x14ac:dyDescent="0.15">
      <c r="A74" s="105" t="s">
        <v>162</v>
      </c>
      <c r="B74" s="105"/>
      <c r="C74" s="15">
        <v>0</v>
      </c>
      <c r="D74" s="15">
        <v>2</v>
      </c>
      <c r="E74" s="15">
        <v>0</v>
      </c>
      <c r="F74" s="111">
        <v>4</v>
      </c>
      <c r="G74" s="111">
        <v>0</v>
      </c>
      <c r="H74" s="110">
        <v>0</v>
      </c>
      <c r="I74" s="111">
        <f>SUM(C74:H74)</f>
        <v>6</v>
      </c>
    </row>
    <row r="75" spans="1:9" x14ac:dyDescent="0.15">
      <c r="A75" s="105"/>
      <c r="B75" s="105"/>
      <c r="C75" s="105"/>
      <c r="D75" s="111"/>
      <c r="E75" s="111"/>
      <c r="F75" s="111"/>
      <c r="G75" s="111"/>
      <c r="H75" s="110"/>
      <c r="I75" s="111"/>
    </row>
    <row r="76" spans="1:9" x14ac:dyDescent="0.15">
      <c r="A76" s="105"/>
      <c r="B76" s="105"/>
      <c r="C76" s="105"/>
      <c r="D76" s="111"/>
      <c r="E76" s="111"/>
      <c r="F76" s="111"/>
      <c r="G76" s="111"/>
      <c r="H76" s="110"/>
      <c r="I76" s="111"/>
    </row>
    <row r="77" spans="1:9" x14ac:dyDescent="0.15">
      <c r="A77" s="105" t="s">
        <v>151</v>
      </c>
      <c r="B77" s="106"/>
      <c r="C77" s="107" t="s">
        <v>1072</v>
      </c>
      <c r="D77" s="107" t="s">
        <v>152</v>
      </c>
      <c r="E77" s="107" t="s">
        <v>153</v>
      </c>
      <c r="F77" s="107" t="s">
        <v>154</v>
      </c>
      <c r="G77" s="107" t="s">
        <v>1098</v>
      </c>
      <c r="H77" s="108" t="s">
        <v>1100</v>
      </c>
      <c r="I77" s="107"/>
    </row>
    <row r="78" spans="1:9" x14ac:dyDescent="0.15">
      <c r="A78" s="106" t="s">
        <v>171</v>
      </c>
      <c r="B78" s="107" t="s">
        <v>156</v>
      </c>
      <c r="C78" s="107" t="s">
        <v>1073</v>
      </c>
      <c r="D78" s="109" t="s">
        <v>157</v>
      </c>
      <c r="E78" s="109" t="s">
        <v>158</v>
      </c>
      <c r="F78" s="109" t="s">
        <v>1102</v>
      </c>
      <c r="G78" s="107" t="s">
        <v>1099</v>
      </c>
      <c r="H78" s="108" t="s">
        <v>1101</v>
      </c>
      <c r="I78" s="107"/>
    </row>
    <row r="79" spans="1:9" x14ac:dyDescent="0.15">
      <c r="A79" s="105"/>
      <c r="B79" s="106"/>
      <c r="C79" s="106"/>
      <c r="D79" s="107"/>
      <c r="E79" s="107"/>
      <c r="F79" s="107"/>
      <c r="G79" s="107"/>
      <c r="H79" s="110"/>
      <c r="I79" s="107" t="s">
        <v>160</v>
      </c>
    </row>
    <row r="80" spans="1:9" x14ac:dyDescent="0.15">
      <c r="A80" s="105" t="s">
        <v>161</v>
      </c>
      <c r="B80" s="105"/>
      <c r="C80" s="111">
        <v>0</v>
      </c>
      <c r="D80" s="111">
        <v>2</v>
      </c>
      <c r="E80" s="111">
        <v>1</v>
      </c>
      <c r="F80" s="111">
        <v>0</v>
      </c>
      <c r="G80" s="111">
        <v>0</v>
      </c>
      <c r="H80" s="110">
        <v>0</v>
      </c>
      <c r="I80" s="111">
        <f>SUM(C80:H80)</f>
        <v>3</v>
      </c>
    </row>
    <row r="81" spans="1:9" x14ac:dyDescent="0.15">
      <c r="A81" s="105" t="s">
        <v>162</v>
      </c>
      <c r="B81" s="105"/>
      <c r="C81" s="111">
        <v>0</v>
      </c>
      <c r="D81" s="111">
        <v>0</v>
      </c>
      <c r="E81" s="111">
        <v>0</v>
      </c>
      <c r="F81" s="111">
        <v>1</v>
      </c>
      <c r="G81" s="111">
        <v>0</v>
      </c>
      <c r="H81" s="110">
        <v>0</v>
      </c>
      <c r="I81" s="111">
        <f>SUM(C81:H81)</f>
        <v>1</v>
      </c>
    </row>
    <row r="82" spans="1:9" x14ac:dyDescent="0.15">
      <c r="A82" s="105"/>
      <c r="B82" s="105"/>
      <c r="C82" s="105"/>
      <c r="D82" s="111"/>
      <c r="E82" s="111"/>
      <c r="F82" s="111"/>
      <c r="G82" s="111"/>
      <c r="H82" s="110"/>
      <c r="I82" s="111"/>
    </row>
    <row r="83" spans="1:9" x14ac:dyDescent="0.15">
      <c r="A83" s="105"/>
      <c r="B83" s="105"/>
      <c r="C83" s="105"/>
      <c r="D83" s="111"/>
      <c r="E83" s="111"/>
      <c r="F83" s="111"/>
      <c r="G83" s="111"/>
      <c r="H83" s="110"/>
      <c r="I83" s="111"/>
    </row>
    <row r="84" spans="1:9" x14ac:dyDescent="0.15">
      <c r="A84" s="105" t="s">
        <v>151</v>
      </c>
      <c r="B84" s="106"/>
      <c r="C84" s="107" t="s">
        <v>1072</v>
      </c>
      <c r="D84" s="107" t="s">
        <v>152</v>
      </c>
      <c r="E84" s="107" t="s">
        <v>153</v>
      </c>
      <c r="F84" s="107" t="s">
        <v>154</v>
      </c>
      <c r="G84" s="107" t="s">
        <v>1098</v>
      </c>
      <c r="H84" s="108" t="s">
        <v>1100</v>
      </c>
      <c r="I84" s="107"/>
    </row>
    <row r="85" spans="1:9" x14ac:dyDescent="0.15">
      <c r="A85" s="106" t="s">
        <v>172</v>
      </c>
      <c r="B85" s="107" t="s">
        <v>156</v>
      </c>
      <c r="C85" s="107" t="s">
        <v>1073</v>
      </c>
      <c r="D85" s="109" t="s">
        <v>157</v>
      </c>
      <c r="E85" s="109" t="s">
        <v>158</v>
      </c>
      <c r="F85" s="109" t="s">
        <v>1102</v>
      </c>
      <c r="G85" s="107" t="s">
        <v>1099</v>
      </c>
      <c r="H85" s="108" t="s">
        <v>1101</v>
      </c>
      <c r="I85" s="107"/>
    </row>
    <row r="86" spans="1:9" x14ac:dyDescent="0.15">
      <c r="A86" s="105"/>
      <c r="B86" s="106"/>
      <c r="C86" s="106"/>
      <c r="D86" s="107"/>
      <c r="E86" s="107"/>
      <c r="F86" s="107"/>
      <c r="G86" s="107"/>
      <c r="H86" s="110"/>
      <c r="I86" s="107" t="s">
        <v>160</v>
      </c>
    </row>
    <row r="87" spans="1:9" x14ac:dyDescent="0.15">
      <c r="A87" s="105" t="s">
        <v>161</v>
      </c>
      <c r="B87" s="105"/>
      <c r="C87" s="111">
        <v>0</v>
      </c>
      <c r="D87" s="111">
        <v>0</v>
      </c>
      <c r="E87" s="111">
        <v>0</v>
      </c>
      <c r="F87" s="111">
        <v>1</v>
      </c>
      <c r="G87" s="111">
        <v>1</v>
      </c>
      <c r="H87" s="110">
        <v>1</v>
      </c>
      <c r="I87" s="111">
        <f>SUM(C87:H87)</f>
        <v>3</v>
      </c>
    </row>
    <row r="88" spans="1:9" x14ac:dyDescent="0.15">
      <c r="A88" s="105" t="s">
        <v>162</v>
      </c>
      <c r="B88" s="105"/>
      <c r="C88" s="111">
        <v>0</v>
      </c>
      <c r="D88" s="111">
        <v>0</v>
      </c>
      <c r="E88" s="111">
        <v>0</v>
      </c>
      <c r="F88" s="111">
        <v>1</v>
      </c>
      <c r="G88" s="111">
        <v>0</v>
      </c>
      <c r="H88" s="110">
        <v>8</v>
      </c>
      <c r="I88" s="111">
        <f>SUM(C88:H88)</f>
        <v>9</v>
      </c>
    </row>
    <row r="89" spans="1:9" x14ac:dyDescent="0.15">
      <c r="A89" s="105"/>
      <c r="B89" s="105"/>
      <c r="C89" s="105"/>
      <c r="D89" s="111"/>
      <c r="E89" s="111"/>
      <c r="F89" s="111"/>
      <c r="G89" s="111"/>
      <c r="H89" s="110"/>
      <c r="I89" s="111"/>
    </row>
    <row r="90" spans="1:9" x14ac:dyDescent="0.15">
      <c r="A90" s="105"/>
      <c r="B90" s="105"/>
      <c r="C90" s="105"/>
      <c r="D90" s="111"/>
      <c r="E90" s="111"/>
      <c r="F90" s="111"/>
      <c r="G90" s="111"/>
      <c r="H90" s="110"/>
      <c r="I90" s="111"/>
    </row>
    <row r="91" spans="1:9" x14ac:dyDescent="0.15">
      <c r="A91" s="105"/>
      <c r="B91" s="105"/>
      <c r="C91" s="105"/>
      <c r="D91" s="111"/>
      <c r="E91" s="111"/>
      <c r="F91" s="111"/>
      <c r="G91" s="111"/>
      <c r="H91" s="110"/>
      <c r="I91" s="111"/>
    </row>
    <row r="92" spans="1:9" x14ac:dyDescent="0.15">
      <c r="A92" s="105"/>
      <c r="B92" s="105"/>
      <c r="C92" s="105"/>
      <c r="D92" s="111"/>
      <c r="E92" s="111"/>
      <c r="F92" s="111"/>
      <c r="G92" s="111"/>
      <c r="H92" s="110"/>
      <c r="I92" s="111"/>
    </row>
    <row r="93" spans="1:9" ht="15" x14ac:dyDescent="0.15">
      <c r="A93" s="120" t="s">
        <v>173</v>
      </c>
      <c r="B93" s="105"/>
      <c r="C93" s="105"/>
      <c r="D93" s="111"/>
      <c r="E93" s="111"/>
      <c r="F93" s="111"/>
      <c r="G93" s="111"/>
      <c r="H93" s="110"/>
      <c r="I93" s="111"/>
    </row>
    <row r="95" spans="1:9" x14ac:dyDescent="0.15">
      <c r="A95" s="105" t="s">
        <v>151</v>
      </c>
      <c r="B95" s="106"/>
      <c r="C95" s="107" t="s">
        <v>1072</v>
      </c>
      <c r="D95" s="107" t="s">
        <v>152</v>
      </c>
      <c r="E95" s="107" t="s">
        <v>153</v>
      </c>
      <c r="F95" s="107" t="s">
        <v>154</v>
      </c>
      <c r="G95" s="107" t="s">
        <v>1098</v>
      </c>
      <c r="H95" s="108" t="s">
        <v>1100</v>
      </c>
      <c r="I95" s="107"/>
    </row>
    <row r="96" spans="1:9" x14ac:dyDescent="0.15">
      <c r="A96" s="106" t="s">
        <v>174</v>
      </c>
      <c r="B96" s="107" t="s">
        <v>156</v>
      </c>
      <c r="C96" s="107" t="s">
        <v>1073</v>
      </c>
      <c r="D96" s="109" t="s">
        <v>157</v>
      </c>
      <c r="E96" s="109" t="s">
        <v>158</v>
      </c>
      <c r="F96" s="109" t="s">
        <v>1102</v>
      </c>
      <c r="G96" s="107" t="s">
        <v>1099</v>
      </c>
      <c r="H96" s="108" t="s">
        <v>1101</v>
      </c>
      <c r="I96" s="107"/>
    </row>
    <row r="97" spans="1:9" x14ac:dyDescent="0.15">
      <c r="A97" s="105"/>
      <c r="B97" s="106"/>
      <c r="C97" s="106"/>
      <c r="D97" s="107"/>
      <c r="E97" s="107"/>
      <c r="F97" s="107"/>
      <c r="G97" s="107"/>
      <c r="H97" s="110"/>
      <c r="I97" s="107" t="s">
        <v>160</v>
      </c>
    </row>
    <row r="98" spans="1:9" x14ac:dyDescent="0.15">
      <c r="A98" s="105" t="s">
        <v>161</v>
      </c>
      <c r="B98" s="105"/>
      <c r="C98" s="111">
        <v>0</v>
      </c>
      <c r="D98" s="111">
        <v>1</v>
      </c>
      <c r="E98" s="111">
        <v>1</v>
      </c>
      <c r="F98" s="111">
        <v>0</v>
      </c>
      <c r="G98" s="111">
        <v>0</v>
      </c>
      <c r="H98" s="110">
        <v>0</v>
      </c>
      <c r="I98" s="111">
        <f>SUM(C98:H98)</f>
        <v>2</v>
      </c>
    </row>
    <row r="99" spans="1:9" x14ac:dyDescent="0.15">
      <c r="A99" s="105" t="s">
        <v>162</v>
      </c>
      <c r="B99" s="105"/>
      <c r="C99" s="111">
        <v>1</v>
      </c>
      <c r="D99" s="111">
        <v>0</v>
      </c>
      <c r="E99" s="111">
        <v>6</v>
      </c>
      <c r="F99" s="111">
        <v>2</v>
      </c>
      <c r="G99" s="111">
        <v>0</v>
      </c>
      <c r="H99" s="110">
        <v>0</v>
      </c>
      <c r="I99" s="111">
        <f>SUM(C99:H99)</f>
        <v>9</v>
      </c>
    </row>
    <row r="100" spans="1:9" x14ac:dyDescent="0.15">
      <c r="A100" s="105"/>
      <c r="B100" s="105"/>
      <c r="C100" s="105"/>
      <c r="D100" s="111"/>
      <c r="E100" s="111"/>
      <c r="F100" s="111"/>
      <c r="G100" s="111"/>
      <c r="H100" s="110"/>
      <c r="I100" s="111"/>
    </row>
    <row r="101" spans="1:9" x14ac:dyDescent="0.15">
      <c r="A101" s="105"/>
      <c r="B101" s="105"/>
      <c r="C101" s="105"/>
      <c r="D101" s="111"/>
      <c r="E101" s="111"/>
      <c r="F101" s="111"/>
      <c r="G101" s="111"/>
      <c r="H101" s="110"/>
      <c r="I101" s="111"/>
    </row>
    <row r="102" spans="1:9" x14ac:dyDescent="0.15">
      <c r="A102" s="105" t="s">
        <v>151</v>
      </c>
      <c r="B102" s="106"/>
      <c r="C102" s="107" t="s">
        <v>1072</v>
      </c>
      <c r="D102" s="107" t="s">
        <v>152</v>
      </c>
      <c r="E102" s="107" t="s">
        <v>153</v>
      </c>
      <c r="F102" s="107" t="s">
        <v>154</v>
      </c>
      <c r="G102" s="107" t="s">
        <v>1098</v>
      </c>
      <c r="H102" s="108" t="s">
        <v>1100</v>
      </c>
      <c r="I102" s="107"/>
    </row>
    <row r="103" spans="1:9" x14ac:dyDescent="0.15">
      <c r="A103" s="106" t="s">
        <v>175</v>
      </c>
      <c r="B103" s="107" t="s">
        <v>156</v>
      </c>
      <c r="C103" s="107" t="s">
        <v>1073</v>
      </c>
      <c r="D103" s="109" t="s">
        <v>157</v>
      </c>
      <c r="E103" s="109" t="s">
        <v>158</v>
      </c>
      <c r="F103" s="109" t="s">
        <v>1102</v>
      </c>
      <c r="G103" s="107" t="s">
        <v>1099</v>
      </c>
      <c r="H103" s="108" t="s">
        <v>1101</v>
      </c>
      <c r="I103" s="107"/>
    </row>
    <row r="104" spans="1:9" x14ac:dyDescent="0.15">
      <c r="A104" s="105"/>
      <c r="B104" s="106"/>
      <c r="C104" s="106"/>
      <c r="D104" s="107"/>
      <c r="E104" s="107"/>
      <c r="F104" s="107"/>
      <c r="G104" s="107"/>
      <c r="H104" s="110"/>
      <c r="I104" s="107" t="s">
        <v>160</v>
      </c>
    </row>
    <row r="105" spans="1:9" x14ac:dyDescent="0.15">
      <c r="A105" s="105" t="s">
        <v>161</v>
      </c>
      <c r="B105" s="105"/>
      <c r="C105" s="111">
        <v>0</v>
      </c>
      <c r="D105" s="111">
        <v>0</v>
      </c>
      <c r="E105" s="111">
        <v>0</v>
      </c>
      <c r="F105" s="111">
        <v>0</v>
      </c>
      <c r="G105" s="111">
        <v>0</v>
      </c>
      <c r="H105" s="111">
        <v>0</v>
      </c>
      <c r="I105" s="111">
        <f>SUM(C112:H112)</f>
        <v>0</v>
      </c>
    </row>
    <row r="106" spans="1:9" x14ac:dyDescent="0.15">
      <c r="A106" s="105" t="s">
        <v>162</v>
      </c>
      <c r="B106" s="105"/>
      <c r="C106" s="111">
        <v>0</v>
      </c>
      <c r="D106" s="111">
        <v>0</v>
      </c>
      <c r="E106" s="111">
        <v>0</v>
      </c>
      <c r="F106" s="111">
        <v>0</v>
      </c>
      <c r="G106" s="111">
        <v>0</v>
      </c>
      <c r="H106" s="111">
        <v>0</v>
      </c>
      <c r="I106" s="111">
        <f>SUM(C113:H113)</f>
        <v>0</v>
      </c>
    </row>
    <row r="107" spans="1:9" x14ac:dyDescent="0.15">
      <c r="A107" s="105"/>
      <c r="B107" s="105"/>
      <c r="C107" s="105"/>
      <c r="D107" s="111"/>
      <c r="E107" s="111"/>
      <c r="F107" s="111"/>
      <c r="G107" s="111"/>
      <c r="H107" s="110"/>
      <c r="I107" s="111"/>
    </row>
    <row r="108" spans="1:9" x14ac:dyDescent="0.15">
      <c r="A108" s="105"/>
      <c r="B108" s="105"/>
      <c r="C108" s="105"/>
      <c r="D108" s="111"/>
      <c r="E108" s="111"/>
      <c r="F108" s="111"/>
      <c r="G108" s="111"/>
      <c r="H108" s="110"/>
      <c r="I108" s="111"/>
    </row>
    <row r="109" spans="1:9" x14ac:dyDescent="0.15">
      <c r="A109" s="105" t="s">
        <v>151</v>
      </c>
      <c r="B109" s="106"/>
      <c r="C109" s="107" t="s">
        <v>1072</v>
      </c>
      <c r="D109" s="107" t="s">
        <v>152</v>
      </c>
      <c r="E109" s="107" t="s">
        <v>153</v>
      </c>
      <c r="F109" s="107" t="s">
        <v>154</v>
      </c>
      <c r="G109" s="107" t="s">
        <v>1098</v>
      </c>
      <c r="H109" s="108" t="s">
        <v>1100</v>
      </c>
      <c r="I109" s="107"/>
    </row>
    <row r="110" spans="1:9" x14ac:dyDescent="0.15">
      <c r="A110" s="106" t="s">
        <v>176</v>
      </c>
      <c r="B110" s="107" t="s">
        <v>156</v>
      </c>
      <c r="C110" s="107" t="s">
        <v>1073</v>
      </c>
      <c r="D110" s="109" t="s">
        <v>157</v>
      </c>
      <c r="E110" s="109" t="s">
        <v>158</v>
      </c>
      <c r="F110" s="109" t="s">
        <v>1102</v>
      </c>
      <c r="G110" s="107" t="s">
        <v>1099</v>
      </c>
      <c r="H110" s="108" t="s">
        <v>1101</v>
      </c>
      <c r="I110" s="107"/>
    </row>
    <row r="111" spans="1:9" x14ac:dyDescent="0.15">
      <c r="A111" s="105"/>
      <c r="B111" s="106"/>
      <c r="C111" s="106"/>
      <c r="D111" s="107"/>
      <c r="E111" s="107"/>
      <c r="F111" s="107"/>
      <c r="G111" s="107"/>
      <c r="H111" s="110"/>
      <c r="I111" s="107" t="s">
        <v>160</v>
      </c>
    </row>
    <row r="112" spans="1:9" x14ac:dyDescent="0.15">
      <c r="A112" s="105" t="s">
        <v>161</v>
      </c>
      <c r="B112" s="105"/>
      <c r="C112" s="111">
        <v>0</v>
      </c>
      <c r="D112" s="111">
        <v>0</v>
      </c>
      <c r="E112" s="111">
        <v>0</v>
      </c>
      <c r="F112" s="111">
        <v>0</v>
      </c>
      <c r="G112" s="111">
        <v>0</v>
      </c>
      <c r="H112" s="111">
        <v>0</v>
      </c>
      <c r="I112" s="111">
        <f>SUM(C112:H112)</f>
        <v>0</v>
      </c>
    </row>
    <row r="113" spans="1:12" x14ac:dyDescent="0.15">
      <c r="A113" s="105" t="s">
        <v>162</v>
      </c>
      <c r="B113" s="105"/>
      <c r="C113" s="111">
        <v>0</v>
      </c>
      <c r="D113" s="111">
        <v>0</v>
      </c>
      <c r="E113" s="111">
        <v>0</v>
      </c>
      <c r="F113" s="111">
        <v>0</v>
      </c>
      <c r="G113" s="111">
        <v>0</v>
      </c>
      <c r="H113" s="111">
        <v>0</v>
      </c>
      <c r="I113" s="111">
        <f>SUM(C113:H113)</f>
        <v>0</v>
      </c>
    </row>
    <row r="115" spans="1:12" ht="24" x14ac:dyDescent="0.15">
      <c r="C115" s="21" t="s">
        <v>1074</v>
      </c>
      <c r="D115" s="21" t="s">
        <v>177</v>
      </c>
      <c r="E115" s="21" t="s">
        <v>178</v>
      </c>
      <c r="F115" s="21" t="s">
        <v>179</v>
      </c>
      <c r="G115" s="21" t="s">
        <v>1150</v>
      </c>
      <c r="H115" s="21" t="s">
        <v>1106</v>
      </c>
      <c r="I115" s="21" t="s">
        <v>1108</v>
      </c>
    </row>
    <row r="116" spans="1:12" x14ac:dyDescent="0.15">
      <c r="C116" s="138">
        <f t="shared" ref="C116:H116" si="0">C105+C112+C98+C80+C87+C73+C66+C17+C59+C52+C45+C38+C31+C24+C10</f>
        <v>0</v>
      </c>
      <c r="D116" s="138">
        <f t="shared" si="0"/>
        <v>3</v>
      </c>
      <c r="E116" s="138">
        <f t="shared" si="0"/>
        <v>3</v>
      </c>
      <c r="F116" s="138">
        <f>F105+F112+F98+F80+F87+F73+F66+F17+F59+F52+F45+F38+F31+F24+F10</f>
        <v>11</v>
      </c>
      <c r="G116" s="138">
        <f t="shared" si="0"/>
        <v>1</v>
      </c>
      <c r="H116" s="138">
        <f t="shared" si="0"/>
        <v>4</v>
      </c>
      <c r="I116" s="138">
        <f>C116+D116+E116+F116+G116+H116</f>
        <v>22</v>
      </c>
    </row>
    <row r="117" spans="1:12" x14ac:dyDescent="0.15">
      <c r="C117" s="15"/>
      <c r="H117" s="15"/>
    </row>
    <row r="118" spans="1:12" ht="24" x14ac:dyDescent="0.15">
      <c r="C118" s="21" t="s">
        <v>1075</v>
      </c>
      <c r="D118" s="21" t="s">
        <v>181</v>
      </c>
      <c r="E118" s="21" t="s">
        <v>182</v>
      </c>
      <c r="F118" s="21" t="s">
        <v>183</v>
      </c>
      <c r="G118" s="21" t="s">
        <v>1149</v>
      </c>
      <c r="H118" s="21" t="s">
        <v>1107</v>
      </c>
      <c r="I118" s="21" t="s">
        <v>1109</v>
      </c>
    </row>
    <row r="119" spans="1:12" x14ac:dyDescent="0.15">
      <c r="C119" s="138">
        <f>C106+C113+C99+C88+C81+C67+C18+C60+C53+C46+C39+C32+C25+C11</f>
        <v>1</v>
      </c>
      <c r="D119" s="138">
        <f>D106+D113+D99+D88+D81+D67+D18+D60+D53+D46+D39+D32+D25+D11</f>
        <v>1</v>
      </c>
      <c r="E119" s="138">
        <f>E106+E113+E99+E88+E81+E67+E18+E60+E53+E46+E39+E32+E25+E11</f>
        <v>7</v>
      </c>
      <c r="F119" s="138">
        <f>F106+F113+F99+F81+F88+F74+F67+F18+F60+F53+F46+F39+F32+F25+F11</f>
        <v>35</v>
      </c>
      <c r="G119" s="138">
        <f>G106+G113+G99+G81+G88+G74+G67+G18+G60+G53+G46+G39+G32+G25+G11</f>
        <v>3</v>
      </c>
      <c r="H119" s="138">
        <f>H106+H113+H99+H81+H88+H74+H67+H18+H60+H53+H46+H39+H32+H25+H11</f>
        <v>31</v>
      </c>
      <c r="I119" s="138">
        <f>C119+D119+E119+F119+G119+H119</f>
        <v>78</v>
      </c>
    </row>
    <row r="120" spans="1:12" s="23" customFormat="1" x14ac:dyDescent="0.15">
      <c r="A120" s="20"/>
      <c r="B120" s="20"/>
      <c r="C120" s="20"/>
      <c r="D120" s="22"/>
      <c r="E120" s="22"/>
      <c r="F120" s="22"/>
      <c r="G120" s="22"/>
      <c r="H120" s="102"/>
      <c r="I120" s="22"/>
    </row>
    <row r="121" spans="1:12" x14ac:dyDescent="0.15">
      <c r="D121" s="14"/>
      <c r="E121" s="14"/>
      <c r="F121" s="14"/>
      <c r="G121" s="14"/>
      <c r="I121" s="14"/>
    </row>
    <row r="122" spans="1:12" x14ac:dyDescent="0.15">
      <c r="D122" s="14"/>
      <c r="E122" s="14"/>
      <c r="F122" s="14"/>
      <c r="G122" s="14"/>
      <c r="I122" s="14"/>
    </row>
    <row r="123" spans="1:12" x14ac:dyDescent="0.15">
      <c r="D123" s="14"/>
      <c r="E123" s="14"/>
      <c r="F123" s="14"/>
      <c r="G123" s="14"/>
      <c r="I123" s="14"/>
    </row>
    <row r="124" spans="1:12" x14ac:dyDescent="0.15">
      <c r="D124" s="14"/>
      <c r="E124" s="14"/>
      <c r="F124" s="14"/>
      <c r="G124" s="14"/>
      <c r="I124" s="14"/>
    </row>
    <row r="125" spans="1:12" ht="36" x14ac:dyDescent="0.15">
      <c r="A125" s="24" t="s">
        <v>185</v>
      </c>
      <c r="B125" s="25" t="s">
        <v>186</v>
      </c>
      <c r="C125" s="97" t="s">
        <v>1068</v>
      </c>
      <c r="D125" s="103" t="s">
        <v>1069</v>
      </c>
      <c r="E125" s="103" t="s">
        <v>1070</v>
      </c>
      <c r="F125" s="103" t="s">
        <v>1110</v>
      </c>
      <c r="G125" s="97" t="s">
        <v>1111</v>
      </c>
      <c r="H125" s="97" t="s">
        <v>1112</v>
      </c>
      <c r="I125" s="103" t="s">
        <v>160</v>
      </c>
      <c r="J125" s="28"/>
      <c r="K125" s="28"/>
      <c r="L125" s="29"/>
    </row>
    <row r="126" spans="1:12" x14ac:dyDescent="0.15">
      <c r="A126" s="30"/>
      <c r="B126" s="25" t="s">
        <v>187</v>
      </c>
      <c r="C126" s="31">
        <v>0</v>
      </c>
      <c r="D126" s="31">
        <v>3</v>
      </c>
      <c r="E126" s="31">
        <v>4</v>
      </c>
      <c r="F126" s="31">
        <v>41</v>
      </c>
      <c r="G126" s="31">
        <v>0</v>
      </c>
      <c r="H126" s="31">
        <v>0</v>
      </c>
      <c r="I126" s="31">
        <v>48</v>
      </c>
      <c r="J126" s="28"/>
      <c r="K126" s="28"/>
      <c r="L126" s="29"/>
    </row>
    <row r="127" spans="1:12" x14ac:dyDescent="0.15">
      <c r="A127" s="30"/>
      <c r="B127" s="25" t="s">
        <v>188</v>
      </c>
      <c r="C127" s="31">
        <v>0</v>
      </c>
      <c r="D127" s="32">
        <v>13</v>
      </c>
      <c r="E127" s="32">
        <v>9</v>
      </c>
      <c r="F127" s="32">
        <v>40</v>
      </c>
      <c r="G127" s="31">
        <v>0</v>
      </c>
      <c r="H127" s="31">
        <v>0</v>
      </c>
      <c r="I127" s="32">
        <v>62</v>
      </c>
      <c r="J127" s="28"/>
      <c r="K127" s="28"/>
      <c r="L127" s="29"/>
    </row>
    <row r="128" spans="1:12" x14ac:dyDescent="0.15">
      <c r="A128" s="30"/>
      <c r="B128" s="25" t="s">
        <v>189</v>
      </c>
      <c r="C128" s="31">
        <v>0</v>
      </c>
      <c r="D128" s="32">
        <v>9</v>
      </c>
      <c r="E128" s="32">
        <v>11</v>
      </c>
      <c r="F128" s="32">
        <v>41</v>
      </c>
      <c r="G128" s="31">
        <v>0</v>
      </c>
      <c r="H128" s="31">
        <v>0</v>
      </c>
      <c r="I128" s="32">
        <v>61</v>
      </c>
      <c r="J128" s="28"/>
      <c r="K128" s="28"/>
      <c r="L128" s="29"/>
    </row>
    <row r="129" spans="1:12" x14ac:dyDescent="0.15">
      <c r="A129" s="30"/>
      <c r="B129" s="25" t="s">
        <v>190</v>
      </c>
      <c r="C129" s="31">
        <v>0</v>
      </c>
      <c r="D129" s="32">
        <v>8</v>
      </c>
      <c r="E129" s="32">
        <v>9</v>
      </c>
      <c r="F129" s="32">
        <v>39</v>
      </c>
      <c r="G129" s="31">
        <v>0</v>
      </c>
      <c r="H129" s="31">
        <v>0</v>
      </c>
      <c r="I129" s="32">
        <v>56</v>
      </c>
      <c r="J129" s="28"/>
      <c r="K129" s="28"/>
      <c r="L129" s="29"/>
    </row>
    <row r="130" spans="1:12" x14ac:dyDescent="0.15">
      <c r="A130" s="30"/>
      <c r="B130" s="25" t="s">
        <v>191</v>
      </c>
      <c r="C130" s="31">
        <v>0</v>
      </c>
      <c r="D130" s="32">
        <v>9</v>
      </c>
      <c r="E130" s="32">
        <v>13</v>
      </c>
      <c r="F130" s="32">
        <v>52</v>
      </c>
      <c r="G130" s="31">
        <v>0</v>
      </c>
      <c r="H130" s="31">
        <v>0</v>
      </c>
      <c r="I130" s="32">
        <v>74</v>
      </c>
      <c r="J130" s="28"/>
      <c r="K130" s="28"/>
      <c r="L130" s="29"/>
    </row>
    <row r="131" spans="1:12" x14ac:dyDescent="0.15">
      <c r="A131" s="30"/>
      <c r="B131" s="25" t="s">
        <v>192</v>
      </c>
      <c r="C131" s="31">
        <v>0</v>
      </c>
      <c r="D131" s="32">
        <v>10</v>
      </c>
      <c r="E131" s="32">
        <v>16</v>
      </c>
      <c r="F131" s="32">
        <v>52</v>
      </c>
      <c r="G131" s="31">
        <v>0</v>
      </c>
      <c r="H131" s="31">
        <v>0</v>
      </c>
      <c r="I131" s="32">
        <v>78</v>
      </c>
      <c r="J131" s="28"/>
      <c r="K131" s="28"/>
      <c r="L131" s="29"/>
    </row>
    <row r="132" spans="1:12" x14ac:dyDescent="0.15">
      <c r="A132" s="30"/>
      <c r="B132" s="25" t="s">
        <v>193</v>
      </c>
      <c r="C132" s="31">
        <v>0</v>
      </c>
      <c r="D132" s="32">
        <v>16</v>
      </c>
      <c r="E132" s="32">
        <v>13</v>
      </c>
      <c r="F132" s="32">
        <v>50</v>
      </c>
      <c r="G132" s="31">
        <v>0</v>
      </c>
      <c r="H132" s="31">
        <v>0</v>
      </c>
      <c r="I132" s="32">
        <v>79</v>
      </c>
      <c r="J132" s="28"/>
      <c r="K132" s="28"/>
      <c r="L132" s="29"/>
    </row>
    <row r="133" spans="1:12" x14ac:dyDescent="0.15">
      <c r="A133" s="30"/>
      <c r="B133" s="25" t="s">
        <v>194</v>
      </c>
      <c r="C133" s="31">
        <v>0</v>
      </c>
      <c r="D133" s="32">
        <v>12</v>
      </c>
      <c r="E133" s="32">
        <v>14</v>
      </c>
      <c r="F133" s="32">
        <v>43</v>
      </c>
      <c r="G133" s="31">
        <v>0</v>
      </c>
      <c r="H133" s="31">
        <v>0</v>
      </c>
      <c r="I133" s="32">
        <v>69</v>
      </c>
      <c r="J133" s="28"/>
      <c r="K133" s="28"/>
      <c r="L133" s="29"/>
    </row>
    <row r="134" spans="1:12" x14ac:dyDescent="0.15">
      <c r="A134" s="30"/>
      <c r="B134" s="25" t="s">
        <v>195</v>
      </c>
      <c r="C134" s="31">
        <v>0</v>
      </c>
      <c r="D134" s="32">
        <v>12</v>
      </c>
      <c r="E134" s="32">
        <v>13</v>
      </c>
      <c r="F134" s="32">
        <v>44</v>
      </c>
      <c r="G134" s="31">
        <v>0</v>
      </c>
      <c r="H134" s="31">
        <v>0</v>
      </c>
      <c r="I134" s="32">
        <v>69</v>
      </c>
      <c r="J134" s="28"/>
      <c r="K134" s="28"/>
      <c r="L134" s="29"/>
    </row>
    <row r="135" spans="1:12" x14ac:dyDescent="0.15">
      <c r="A135" s="30"/>
      <c r="B135" s="25" t="s">
        <v>196</v>
      </c>
      <c r="C135" s="31">
        <v>0</v>
      </c>
      <c r="D135" s="32">
        <v>10</v>
      </c>
      <c r="E135" s="32">
        <v>10</v>
      </c>
      <c r="F135" s="32">
        <v>39</v>
      </c>
      <c r="G135" s="31">
        <v>0</v>
      </c>
      <c r="H135" s="31">
        <v>0</v>
      </c>
      <c r="I135" s="32">
        <v>59</v>
      </c>
      <c r="J135" s="28"/>
      <c r="K135" s="28"/>
      <c r="L135" s="29"/>
    </row>
    <row r="136" spans="1:12" x14ac:dyDescent="0.15">
      <c r="A136" s="30"/>
      <c r="B136" s="25" t="s">
        <v>197</v>
      </c>
      <c r="C136" s="31">
        <v>0</v>
      </c>
      <c r="D136" s="32">
        <v>7</v>
      </c>
      <c r="E136" s="32">
        <v>9</v>
      </c>
      <c r="F136" s="32">
        <v>45</v>
      </c>
      <c r="G136" s="31">
        <v>0</v>
      </c>
      <c r="H136" s="31">
        <v>0</v>
      </c>
      <c r="I136" s="32">
        <v>61</v>
      </c>
      <c r="J136" s="28"/>
      <c r="K136" s="28"/>
      <c r="L136" s="29"/>
    </row>
    <row r="137" spans="1:12" x14ac:dyDescent="0.15">
      <c r="A137" s="30"/>
      <c r="B137" s="25" t="s">
        <v>198</v>
      </c>
      <c r="C137" s="31">
        <v>0</v>
      </c>
      <c r="D137" s="32">
        <v>8</v>
      </c>
      <c r="E137" s="32">
        <v>10</v>
      </c>
      <c r="F137" s="32">
        <v>47</v>
      </c>
      <c r="G137" s="31">
        <v>0</v>
      </c>
      <c r="H137" s="31">
        <v>0</v>
      </c>
      <c r="I137" s="32">
        <v>65</v>
      </c>
      <c r="J137" s="28"/>
      <c r="K137" s="28"/>
      <c r="L137" s="29"/>
    </row>
    <row r="138" spans="1:12" x14ac:dyDescent="0.15">
      <c r="A138" s="30"/>
      <c r="B138" s="25" t="s">
        <v>199</v>
      </c>
      <c r="C138" s="31">
        <v>0</v>
      </c>
      <c r="D138" s="32">
        <v>6</v>
      </c>
      <c r="E138" s="32">
        <v>9</v>
      </c>
      <c r="F138" s="32">
        <v>48</v>
      </c>
      <c r="G138" s="31">
        <v>0</v>
      </c>
      <c r="H138" s="31">
        <v>0</v>
      </c>
      <c r="I138" s="32">
        <v>63</v>
      </c>
      <c r="J138" s="28"/>
      <c r="K138" s="28"/>
      <c r="L138" s="29"/>
    </row>
    <row r="139" spans="1:12" x14ac:dyDescent="0.15">
      <c r="A139" s="30"/>
      <c r="B139" s="25" t="s">
        <v>200</v>
      </c>
      <c r="C139" s="31">
        <v>0</v>
      </c>
      <c r="D139" s="32">
        <v>6</v>
      </c>
      <c r="E139" s="32">
        <v>19</v>
      </c>
      <c r="F139" s="32">
        <v>47</v>
      </c>
      <c r="G139" s="31">
        <v>0</v>
      </c>
      <c r="H139" s="31">
        <v>0</v>
      </c>
      <c r="I139" s="32">
        <v>72</v>
      </c>
      <c r="J139" s="28"/>
      <c r="K139" s="28"/>
      <c r="L139" s="29"/>
    </row>
    <row r="140" spans="1:12" x14ac:dyDescent="0.15">
      <c r="A140" s="30"/>
      <c r="B140" s="25" t="s">
        <v>201</v>
      </c>
      <c r="C140" s="31">
        <v>0</v>
      </c>
      <c r="D140" s="32">
        <v>7</v>
      </c>
      <c r="E140" s="32">
        <v>15</v>
      </c>
      <c r="F140" s="32">
        <v>33</v>
      </c>
      <c r="G140" s="31">
        <v>0</v>
      </c>
      <c r="H140" s="31">
        <v>0</v>
      </c>
      <c r="I140" s="32">
        <v>55</v>
      </c>
      <c r="J140" s="28"/>
      <c r="K140" s="28"/>
      <c r="L140" s="29"/>
    </row>
    <row r="141" spans="1:12" x14ac:dyDescent="0.15">
      <c r="A141" s="30"/>
      <c r="B141" s="25" t="s">
        <v>202</v>
      </c>
      <c r="C141" s="31">
        <v>0</v>
      </c>
      <c r="D141" s="32">
        <v>8</v>
      </c>
      <c r="E141" s="32">
        <v>13</v>
      </c>
      <c r="F141" s="32">
        <v>36</v>
      </c>
      <c r="G141" s="31">
        <v>0</v>
      </c>
      <c r="H141" s="31">
        <v>0</v>
      </c>
      <c r="I141" s="32">
        <v>57</v>
      </c>
      <c r="J141" s="28"/>
      <c r="K141" s="28"/>
      <c r="L141" s="29"/>
    </row>
    <row r="142" spans="1:12" x14ac:dyDescent="0.15">
      <c r="A142" s="30"/>
      <c r="B142" s="25" t="s">
        <v>203</v>
      </c>
      <c r="C142" s="31">
        <v>0</v>
      </c>
      <c r="D142" s="32">
        <v>6</v>
      </c>
      <c r="E142" s="32">
        <v>7</v>
      </c>
      <c r="F142" s="32">
        <v>37</v>
      </c>
      <c r="G142" s="31">
        <v>0</v>
      </c>
      <c r="H142" s="31">
        <v>0</v>
      </c>
      <c r="I142" s="32">
        <v>50</v>
      </c>
      <c r="J142" s="28"/>
      <c r="K142" s="28"/>
      <c r="L142" s="29"/>
    </row>
    <row r="143" spans="1:12" x14ac:dyDescent="0.15">
      <c r="A143" s="30"/>
      <c r="B143" s="25" t="s">
        <v>204</v>
      </c>
      <c r="C143" s="31">
        <v>0</v>
      </c>
      <c r="D143" s="32">
        <v>6</v>
      </c>
      <c r="E143" s="32">
        <v>12</v>
      </c>
      <c r="F143" s="32">
        <v>43</v>
      </c>
      <c r="G143" s="31">
        <v>0</v>
      </c>
      <c r="H143" s="31">
        <v>0</v>
      </c>
      <c r="I143" s="32">
        <v>61</v>
      </c>
      <c r="J143" s="28"/>
      <c r="K143" s="28"/>
      <c r="L143" s="29"/>
    </row>
    <row r="144" spans="1:12" x14ac:dyDescent="0.15">
      <c r="A144" s="30"/>
      <c r="B144" s="25" t="s">
        <v>205</v>
      </c>
      <c r="C144" s="31">
        <v>0</v>
      </c>
      <c r="D144" s="32">
        <v>5</v>
      </c>
      <c r="E144" s="32">
        <v>8</v>
      </c>
      <c r="F144" s="32">
        <v>48</v>
      </c>
      <c r="G144" s="31">
        <v>0</v>
      </c>
      <c r="H144" s="31">
        <v>0</v>
      </c>
      <c r="I144" s="32">
        <v>61</v>
      </c>
      <c r="J144" s="28"/>
      <c r="K144" s="28"/>
      <c r="L144" s="29"/>
    </row>
    <row r="145" spans="1:12" x14ac:dyDescent="0.15">
      <c r="A145" s="30"/>
      <c r="B145" s="25" t="s">
        <v>206</v>
      </c>
      <c r="C145" s="31">
        <v>0</v>
      </c>
      <c r="D145" s="32">
        <v>2</v>
      </c>
      <c r="E145" s="32">
        <v>10</v>
      </c>
      <c r="F145" s="32">
        <v>44</v>
      </c>
      <c r="G145" s="31">
        <v>0</v>
      </c>
      <c r="H145" s="31">
        <v>0</v>
      </c>
      <c r="I145" s="32">
        <v>61</v>
      </c>
      <c r="J145" s="28"/>
      <c r="K145" s="28"/>
      <c r="L145" s="29"/>
    </row>
    <row r="146" spans="1:12" x14ac:dyDescent="0.15">
      <c r="A146" s="30"/>
      <c r="B146" s="25" t="s">
        <v>207</v>
      </c>
      <c r="C146" s="31">
        <v>0</v>
      </c>
      <c r="D146" s="32">
        <v>5</v>
      </c>
      <c r="E146" s="32">
        <v>4</v>
      </c>
      <c r="F146" s="32">
        <v>47</v>
      </c>
      <c r="G146" s="31">
        <v>0</v>
      </c>
      <c r="H146" s="31">
        <v>0</v>
      </c>
      <c r="I146" s="32">
        <v>56</v>
      </c>
      <c r="J146" s="28"/>
      <c r="K146" s="28"/>
      <c r="L146" s="29"/>
    </row>
    <row r="147" spans="1:12" x14ac:dyDescent="0.15">
      <c r="A147" s="30"/>
      <c r="B147" s="25" t="s">
        <v>208</v>
      </c>
      <c r="C147" s="31">
        <v>0</v>
      </c>
      <c r="D147" s="32">
        <v>5</v>
      </c>
      <c r="E147" s="32">
        <v>11</v>
      </c>
      <c r="F147" s="32">
        <v>40</v>
      </c>
      <c r="G147" s="31">
        <v>0</v>
      </c>
      <c r="H147" s="31">
        <v>0</v>
      </c>
      <c r="I147" s="32">
        <v>56</v>
      </c>
      <c r="J147" s="28"/>
      <c r="K147" s="28"/>
      <c r="L147" s="29"/>
    </row>
    <row r="148" spans="1:12" x14ac:dyDescent="0.15">
      <c r="A148" s="30"/>
      <c r="B148" s="25" t="s">
        <v>209</v>
      </c>
      <c r="C148" s="31">
        <v>0</v>
      </c>
      <c r="D148" s="32">
        <v>5</v>
      </c>
      <c r="E148" s="32">
        <v>14</v>
      </c>
      <c r="F148" s="32">
        <v>56</v>
      </c>
      <c r="G148" s="31">
        <v>0</v>
      </c>
      <c r="H148" s="31">
        <v>0</v>
      </c>
      <c r="I148" s="32">
        <v>75</v>
      </c>
      <c r="J148" s="28"/>
      <c r="K148" s="28"/>
      <c r="L148" s="29"/>
    </row>
    <row r="149" spans="1:12" x14ac:dyDescent="0.15">
      <c r="A149" s="30"/>
      <c r="B149" s="25" t="s">
        <v>210</v>
      </c>
      <c r="C149" s="31">
        <v>0</v>
      </c>
      <c r="D149" s="32">
        <v>8</v>
      </c>
      <c r="E149" s="32">
        <v>18</v>
      </c>
      <c r="F149" s="32">
        <v>39</v>
      </c>
      <c r="G149" s="31">
        <v>0</v>
      </c>
      <c r="H149" s="31">
        <v>0</v>
      </c>
      <c r="I149" s="32">
        <v>65</v>
      </c>
      <c r="J149" s="28"/>
      <c r="K149" s="28"/>
      <c r="L149" s="29"/>
    </row>
    <row r="150" spans="1:12" x14ac:dyDescent="0.15">
      <c r="A150" s="30"/>
      <c r="B150" s="25" t="s">
        <v>211</v>
      </c>
      <c r="C150" s="31">
        <v>0</v>
      </c>
      <c r="D150" s="32">
        <v>9</v>
      </c>
      <c r="E150" s="32">
        <v>30</v>
      </c>
      <c r="F150" s="32">
        <v>40</v>
      </c>
      <c r="G150" s="31">
        <v>0</v>
      </c>
      <c r="H150" s="31">
        <v>0</v>
      </c>
      <c r="I150" s="32">
        <v>79</v>
      </c>
      <c r="J150" s="28"/>
      <c r="K150" s="28"/>
      <c r="L150" s="29"/>
    </row>
    <row r="151" spans="1:12" x14ac:dyDescent="0.15">
      <c r="A151" s="30"/>
      <c r="B151" s="25" t="s">
        <v>212</v>
      </c>
      <c r="C151" s="31">
        <v>0</v>
      </c>
      <c r="D151" s="32">
        <v>3</v>
      </c>
      <c r="E151" s="32">
        <v>28</v>
      </c>
      <c r="F151" s="32">
        <v>45</v>
      </c>
      <c r="G151" s="31">
        <v>0</v>
      </c>
      <c r="H151" s="31">
        <v>0</v>
      </c>
      <c r="I151" s="32">
        <v>76</v>
      </c>
      <c r="J151" s="28"/>
      <c r="K151" s="28"/>
      <c r="L151" s="29"/>
    </row>
    <row r="152" spans="1:12" x14ac:dyDescent="0.15">
      <c r="A152" s="30"/>
      <c r="B152" s="25" t="s">
        <v>213</v>
      </c>
      <c r="C152" s="31">
        <v>0</v>
      </c>
      <c r="D152" s="32">
        <v>10</v>
      </c>
      <c r="E152" s="32">
        <v>26</v>
      </c>
      <c r="F152" s="32">
        <v>39</v>
      </c>
      <c r="G152" s="31">
        <v>0</v>
      </c>
      <c r="H152" s="31">
        <v>0</v>
      </c>
      <c r="I152" s="32">
        <v>75</v>
      </c>
      <c r="J152" s="28"/>
      <c r="K152" s="28"/>
      <c r="L152" s="29"/>
    </row>
    <row r="153" spans="1:12" x14ac:dyDescent="0.15">
      <c r="A153" s="30"/>
      <c r="B153" s="25" t="s">
        <v>214</v>
      </c>
      <c r="C153" s="31">
        <v>0</v>
      </c>
      <c r="D153" s="32">
        <v>8</v>
      </c>
      <c r="E153" s="32">
        <v>21</v>
      </c>
      <c r="F153" s="32">
        <v>32</v>
      </c>
      <c r="G153" s="31">
        <v>0</v>
      </c>
      <c r="H153" s="31">
        <v>0</v>
      </c>
      <c r="I153" s="32">
        <v>61</v>
      </c>
      <c r="J153" s="28"/>
      <c r="K153" s="28"/>
      <c r="L153" s="29"/>
    </row>
    <row r="154" spans="1:12" x14ac:dyDescent="0.15">
      <c r="A154" s="30"/>
      <c r="B154" s="25" t="s">
        <v>215</v>
      </c>
      <c r="C154" s="31">
        <v>0</v>
      </c>
      <c r="D154" s="32">
        <v>13</v>
      </c>
      <c r="E154" s="32">
        <v>19</v>
      </c>
      <c r="F154" s="32">
        <v>26</v>
      </c>
      <c r="G154" s="31">
        <v>0</v>
      </c>
      <c r="H154" s="31">
        <v>0</v>
      </c>
      <c r="I154" s="32">
        <v>58</v>
      </c>
      <c r="J154" s="28"/>
      <c r="K154" s="28"/>
      <c r="L154" s="29"/>
    </row>
    <row r="155" spans="1:12" x14ac:dyDescent="0.15">
      <c r="A155" s="30"/>
      <c r="B155" s="25" t="s">
        <v>216</v>
      </c>
      <c r="C155" s="31">
        <v>0</v>
      </c>
      <c r="D155" s="32">
        <v>7</v>
      </c>
      <c r="E155" s="32">
        <v>17</v>
      </c>
      <c r="F155" s="32">
        <v>26</v>
      </c>
      <c r="G155" s="31">
        <v>0</v>
      </c>
      <c r="H155" s="31">
        <v>0</v>
      </c>
      <c r="I155" s="32">
        <v>50</v>
      </c>
      <c r="J155" s="28"/>
      <c r="K155" s="28"/>
      <c r="L155" s="29"/>
    </row>
    <row r="156" spans="1:12" x14ac:dyDescent="0.15">
      <c r="A156" s="30"/>
      <c r="B156" s="25" t="s">
        <v>217</v>
      </c>
      <c r="C156" s="31">
        <v>0</v>
      </c>
      <c r="D156" s="32">
        <v>10</v>
      </c>
      <c r="E156" s="32">
        <v>17</v>
      </c>
      <c r="F156" s="32">
        <v>31</v>
      </c>
      <c r="G156" s="31">
        <v>0</v>
      </c>
      <c r="H156" s="31">
        <v>0</v>
      </c>
      <c r="I156" s="32">
        <v>58</v>
      </c>
      <c r="J156" s="28"/>
      <c r="K156" s="28"/>
      <c r="L156" s="29"/>
    </row>
    <row r="157" spans="1:12" x14ac:dyDescent="0.15">
      <c r="A157" s="30"/>
      <c r="B157" s="25" t="s">
        <v>218</v>
      </c>
      <c r="C157" s="31">
        <v>0</v>
      </c>
      <c r="D157" s="32">
        <v>8</v>
      </c>
      <c r="E157" s="32">
        <v>15</v>
      </c>
      <c r="F157" s="32">
        <v>35</v>
      </c>
      <c r="G157" s="31">
        <v>0</v>
      </c>
      <c r="H157" s="31">
        <v>0</v>
      </c>
      <c r="I157" s="32">
        <v>58</v>
      </c>
      <c r="J157" s="28"/>
      <c r="K157" s="28"/>
      <c r="L157" s="29"/>
    </row>
    <row r="158" spans="1:12" x14ac:dyDescent="0.15">
      <c r="A158" s="30"/>
      <c r="B158" s="25" t="s">
        <v>219</v>
      </c>
      <c r="C158" s="31">
        <v>0</v>
      </c>
      <c r="D158" s="32">
        <v>7</v>
      </c>
      <c r="E158" s="32">
        <v>20</v>
      </c>
      <c r="F158" s="32">
        <v>39</v>
      </c>
      <c r="G158" s="31">
        <v>0</v>
      </c>
      <c r="H158" s="31">
        <v>0</v>
      </c>
      <c r="I158" s="32">
        <v>66</v>
      </c>
      <c r="J158" s="28"/>
      <c r="K158" s="28"/>
      <c r="L158" s="29"/>
    </row>
    <row r="159" spans="1:12" x14ac:dyDescent="0.15">
      <c r="A159" s="30"/>
      <c r="B159" s="25" t="s">
        <v>220</v>
      </c>
      <c r="C159" s="31">
        <v>0</v>
      </c>
      <c r="D159" s="32">
        <v>8</v>
      </c>
      <c r="E159" s="32">
        <v>16</v>
      </c>
      <c r="F159" s="32">
        <v>39</v>
      </c>
      <c r="G159" s="31">
        <v>0</v>
      </c>
      <c r="H159" s="31">
        <v>0</v>
      </c>
      <c r="I159" s="32">
        <v>63</v>
      </c>
      <c r="J159" s="28"/>
      <c r="K159" s="28"/>
      <c r="L159" s="29"/>
    </row>
    <row r="160" spans="1:12" x14ac:dyDescent="0.15">
      <c r="A160" s="30"/>
      <c r="B160" s="25" t="s">
        <v>221</v>
      </c>
      <c r="C160" s="31">
        <v>0</v>
      </c>
      <c r="D160" s="32">
        <v>8</v>
      </c>
      <c r="E160" s="32">
        <v>15</v>
      </c>
      <c r="F160" s="32">
        <v>37</v>
      </c>
      <c r="G160" s="31">
        <v>0</v>
      </c>
      <c r="H160" s="31">
        <v>0</v>
      </c>
      <c r="I160" s="32">
        <v>60</v>
      </c>
      <c r="J160" s="28"/>
      <c r="K160" s="28"/>
      <c r="L160" s="29"/>
    </row>
    <row r="161" spans="1:12" x14ac:dyDescent="0.15">
      <c r="A161" s="30"/>
      <c r="B161" s="25" t="s">
        <v>222</v>
      </c>
      <c r="C161" s="31">
        <v>0</v>
      </c>
      <c r="D161" s="32">
        <v>14</v>
      </c>
      <c r="E161" s="32">
        <v>20</v>
      </c>
      <c r="F161" s="32">
        <v>28</v>
      </c>
      <c r="G161" s="31">
        <v>0</v>
      </c>
      <c r="H161" s="31">
        <v>0</v>
      </c>
      <c r="I161" s="32">
        <v>62</v>
      </c>
      <c r="J161" s="28"/>
      <c r="K161" s="28"/>
      <c r="L161" s="29"/>
    </row>
    <row r="162" spans="1:12" x14ac:dyDescent="0.15">
      <c r="A162" s="30"/>
      <c r="B162" s="25" t="s">
        <v>223</v>
      </c>
      <c r="C162" s="31">
        <v>0</v>
      </c>
      <c r="D162" s="32">
        <v>10</v>
      </c>
      <c r="E162" s="32">
        <v>16</v>
      </c>
      <c r="F162" s="32">
        <v>29</v>
      </c>
      <c r="G162" s="31">
        <v>0</v>
      </c>
      <c r="H162" s="31">
        <v>0</v>
      </c>
      <c r="I162" s="32">
        <v>55</v>
      </c>
      <c r="J162" s="28"/>
      <c r="K162" s="28"/>
      <c r="L162" s="29"/>
    </row>
    <row r="163" spans="1:12" x14ac:dyDescent="0.15">
      <c r="A163" s="30"/>
      <c r="B163" s="25" t="s">
        <v>224</v>
      </c>
      <c r="C163" s="31">
        <v>0</v>
      </c>
      <c r="D163" s="32">
        <v>9</v>
      </c>
      <c r="E163" s="32">
        <v>13</v>
      </c>
      <c r="F163" s="32">
        <v>11</v>
      </c>
      <c r="G163" s="31">
        <v>0</v>
      </c>
      <c r="H163" s="31">
        <v>0</v>
      </c>
      <c r="I163" s="32">
        <v>33</v>
      </c>
      <c r="J163" s="28"/>
      <c r="K163" s="28"/>
      <c r="L163" s="29"/>
    </row>
    <row r="164" spans="1:12" x14ac:dyDescent="0.15">
      <c r="A164" s="30"/>
      <c r="B164" s="25" t="s">
        <v>225</v>
      </c>
      <c r="C164" s="31">
        <v>0</v>
      </c>
      <c r="D164" s="32">
        <v>10</v>
      </c>
      <c r="E164" s="32">
        <v>13</v>
      </c>
      <c r="F164" s="32">
        <v>22</v>
      </c>
      <c r="G164" s="31">
        <v>0</v>
      </c>
      <c r="H164" s="31">
        <v>0</v>
      </c>
      <c r="I164" s="32">
        <v>45</v>
      </c>
      <c r="J164" s="28"/>
      <c r="K164" s="28"/>
      <c r="L164" s="29"/>
    </row>
    <row r="165" spans="1:12" x14ac:dyDescent="0.15">
      <c r="A165" s="30"/>
      <c r="B165" s="25" t="s">
        <v>226</v>
      </c>
      <c r="C165" s="31">
        <v>0</v>
      </c>
      <c r="D165" s="32">
        <v>10</v>
      </c>
      <c r="E165" s="32">
        <v>20</v>
      </c>
      <c r="F165" s="32">
        <v>28</v>
      </c>
      <c r="G165" s="31">
        <v>0</v>
      </c>
      <c r="H165" s="31">
        <v>0</v>
      </c>
      <c r="I165" s="32">
        <v>58</v>
      </c>
      <c r="J165" s="28"/>
      <c r="K165" s="28"/>
      <c r="L165" s="29"/>
    </row>
    <row r="166" spans="1:12" x14ac:dyDescent="0.15">
      <c r="A166" s="30"/>
      <c r="B166" s="25" t="s">
        <v>227</v>
      </c>
      <c r="C166" s="31">
        <v>0</v>
      </c>
      <c r="D166" s="32">
        <v>14</v>
      </c>
      <c r="E166" s="32">
        <v>18</v>
      </c>
      <c r="F166" s="32">
        <v>22</v>
      </c>
      <c r="G166" s="31">
        <v>0</v>
      </c>
      <c r="H166" s="31">
        <v>0</v>
      </c>
      <c r="I166" s="32">
        <v>54</v>
      </c>
      <c r="J166" s="28"/>
      <c r="K166" s="28"/>
      <c r="L166" s="29"/>
    </row>
    <row r="167" spans="1:12" x14ac:dyDescent="0.15">
      <c r="A167" s="30"/>
      <c r="B167" s="25" t="s">
        <v>228</v>
      </c>
      <c r="C167" s="31">
        <v>0</v>
      </c>
      <c r="D167" s="32">
        <v>11</v>
      </c>
      <c r="E167" s="32">
        <v>18</v>
      </c>
      <c r="F167" s="32">
        <v>16</v>
      </c>
      <c r="G167" s="31">
        <v>0</v>
      </c>
      <c r="H167" s="31">
        <v>0</v>
      </c>
      <c r="I167" s="32">
        <v>45</v>
      </c>
      <c r="J167" s="28"/>
      <c r="K167" s="28"/>
      <c r="L167" s="29"/>
    </row>
    <row r="168" spans="1:12" x14ac:dyDescent="0.15">
      <c r="A168" s="30"/>
      <c r="B168" s="25" t="s">
        <v>229</v>
      </c>
      <c r="C168" s="31">
        <v>0</v>
      </c>
      <c r="D168" s="32">
        <v>12</v>
      </c>
      <c r="E168" s="32">
        <v>20</v>
      </c>
      <c r="F168" s="32">
        <v>11</v>
      </c>
      <c r="G168" s="31">
        <v>0</v>
      </c>
      <c r="H168" s="31">
        <v>0</v>
      </c>
      <c r="I168" s="32">
        <v>43</v>
      </c>
      <c r="J168" s="28"/>
      <c r="K168" s="28"/>
      <c r="L168" s="29"/>
    </row>
    <row r="169" spans="1:12" x14ac:dyDescent="0.15">
      <c r="A169" s="30"/>
      <c r="B169" s="25" t="s">
        <v>230</v>
      </c>
      <c r="C169" s="31">
        <v>0</v>
      </c>
      <c r="D169" s="32">
        <v>5</v>
      </c>
      <c r="E169" s="32">
        <v>16</v>
      </c>
      <c r="F169" s="32">
        <v>11</v>
      </c>
      <c r="G169" s="31">
        <v>0</v>
      </c>
      <c r="H169" s="31">
        <v>0</v>
      </c>
      <c r="I169" s="32">
        <v>32</v>
      </c>
      <c r="J169" s="28"/>
      <c r="K169" s="28"/>
      <c r="L169" s="29"/>
    </row>
    <row r="170" spans="1:12" x14ac:dyDescent="0.15">
      <c r="A170" s="30"/>
      <c r="B170" s="25" t="s">
        <v>231</v>
      </c>
      <c r="C170" s="31">
        <v>0</v>
      </c>
      <c r="D170" s="32">
        <v>4</v>
      </c>
      <c r="E170" s="32">
        <v>16</v>
      </c>
      <c r="F170" s="32">
        <v>9</v>
      </c>
      <c r="G170" s="31">
        <v>0</v>
      </c>
      <c r="H170" s="31">
        <v>0</v>
      </c>
      <c r="I170" s="32">
        <v>29</v>
      </c>
      <c r="J170" s="28"/>
      <c r="K170" s="28"/>
      <c r="L170" s="29"/>
    </row>
    <row r="171" spans="1:12" x14ac:dyDescent="0.15">
      <c r="A171" s="30"/>
      <c r="B171" s="25" t="s">
        <v>232</v>
      </c>
      <c r="C171" s="31">
        <v>0</v>
      </c>
      <c r="D171" s="32">
        <v>2</v>
      </c>
      <c r="E171" s="32">
        <v>12</v>
      </c>
      <c r="F171" s="32">
        <v>9</v>
      </c>
      <c r="G171" s="31">
        <v>0</v>
      </c>
      <c r="H171" s="31">
        <v>0</v>
      </c>
      <c r="I171" s="32">
        <v>23</v>
      </c>
      <c r="J171" s="28"/>
      <c r="K171" s="28"/>
      <c r="L171" s="29"/>
    </row>
    <row r="172" spans="1:12" x14ac:dyDescent="0.15">
      <c r="A172" s="30"/>
      <c r="B172" s="25" t="s">
        <v>233</v>
      </c>
      <c r="C172" s="31">
        <v>0</v>
      </c>
      <c r="D172" s="32">
        <v>0</v>
      </c>
      <c r="E172" s="32">
        <v>16</v>
      </c>
      <c r="F172" s="32">
        <v>10</v>
      </c>
      <c r="G172" s="31">
        <v>0</v>
      </c>
      <c r="H172" s="31">
        <v>0</v>
      </c>
      <c r="I172" s="32">
        <v>26</v>
      </c>
      <c r="J172" s="28"/>
      <c r="K172" s="28"/>
      <c r="L172" s="29"/>
    </row>
    <row r="173" spans="1:12" x14ac:dyDescent="0.15">
      <c r="A173" s="30"/>
      <c r="B173" s="25" t="s">
        <v>234</v>
      </c>
      <c r="C173" s="31">
        <v>0</v>
      </c>
      <c r="D173" s="32">
        <v>3</v>
      </c>
      <c r="E173" s="32">
        <v>15</v>
      </c>
      <c r="F173" s="32">
        <v>7</v>
      </c>
      <c r="G173" s="31">
        <v>0</v>
      </c>
      <c r="H173" s="31">
        <v>0</v>
      </c>
      <c r="I173" s="32">
        <v>25</v>
      </c>
      <c r="J173" s="28"/>
      <c r="K173" s="28"/>
      <c r="L173" s="29"/>
    </row>
    <row r="174" spans="1:12" x14ac:dyDescent="0.15">
      <c r="A174" s="30"/>
      <c r="B174" s="25" t="s">
        <v>235</v>
      </c>
      <c r="C174" s="31">
        <v>0</v>
      </c>
      <c r="D174" s="32">
        <v>1</v>
      </c>
      <c r="E174" s="32">
        <v>16</v>
      </c>
      <c r="F174" s="32">
        <v>5</v>
      </c>
      <c r="G174" s="31">
        <v>0</v>
      </c>
      <c r="H174" s="31">
        <v>0</v>
      </c>
      <c r="I174" s="32">
        <v>22</v>
      </c>
      <c r="J174" s="28"/>
      <c r="K174" s="28"/>
      <c r="L174" s="29"/>
    </row>
    <row r="175" spans="1:12" x14ac:dyDescent="0.15">
      <c r="A175" s="30"/>
      <c r="B175" s="25" t="s">
        <v>236</v>
      </c>
      <c r="C175" s="31">
        <v>0</v>
      </c>
      <c r="D175" s="32">
        <v>2</v>
      </c>
      <c r="E175" s="32">
        <v>13</v>
      </c>
      <c r="F175" s="32">
        <v>13</v>
      </c>
      <c r="G175" s="31">
        <v>0</v>
      </c>
      <c r="H175" s="31">
        <v>0</v>
      </c>
      <c r="I175" s="32">
        <v>28</v>
      </c>
      <c r="J175" s="28"/>
      <c r="K175" s="28"/>
      <c r="L175" s="29"/>
    </row>
    <row r="176" spans="1:12" x14ac:dyDescent="0.15">
      <c r="A176" s="30"/>
      <c r="B176" s="25" t="s">
        <v>237</v>
      </c>
      <c r="C176" s="31">
        <v>0</v>
      </c>
      <c r="D176" s="32">
        <v>2</v>
      </c>
      <c r="E176" s="32">
        <v>10</v>
      </c>
      <c r="F176" s="32">
        <v>10</v>
      </c>
      <c r="G176" s="31">
        <v>0</v>
      </c>
      <c r="H176" s="31">
        <v>0</v>
      </c>
      <c r="I176" s="32">
        <v>22</v>
      </c>
      <c r="J176" s="28"/>
      <c r="K176" s="28"/>
      <c r="L176" s="29"/>
    </row>
    <row r="177" spans="1:12" x14ac:dyDescent="0.15">
      <c r="A177" s="30"/>
      <c r="B177" s="25" t="s">
        <v>238</v>
      </c>
      <c r="C177" s="31">
        <v>0</v>
      </c>
      <c r="D177" s="32">
        <v>1</v>
      </c>
      <c r="E177" s="32">
        <v>7</v>
      </c>
      <c r="F177" s="32">
        <v>8</v>
      </c>
      <c r="G177" s="31">
        <v>0</v>
      </c>
      <c r="H177" s="31">
        <v>0</v>
      </c>
      <c r="I177" s="32">
        <v>16</v>
      </c>
      <c r="J177" s="28"/>
      <c r="K177" s="28"/>
      <c r="L177" s="29"/>
    </row>
    <row r="178" spans="1:12" x14ac:dyDescent="0.15">
      <c r="A178" s="30"/>
      <c r="B178" s="25" t="s">
        <v>239</v>
      </c>
      <c r="C178" s="31">
        <v>0</v>
      </c>
      <c r="D178" s="32">
        <v>2</v>
      </c>
      <c r="E178" s="32">
        <v>7</v>
      </c>
      <c r="F178" s="32">
        <v>10</v>
      </c>
      <c r="G178" s="31">
        <v>0</v>
      </c>
      <c r="H178" s="31">
        <v>0</v>
      </c>
      <c r="I178" s="32">
        <v>19</v>
      </c>
      <c r="J178" s="28"/>
      <c r="K178" s="28"/>
      <c r="L178" s="29"/>
    </row>
    <row r="179" spans="1:12" x14ac:dyDescent="0.15">
      <c r="A179" s="30"/>
      <c r="B179" s="25" t="s">
        <v>240</v>
      </c>
      <c r="C179" s="31">
        <v>0</v>
      </c>
      <c r="D179" s="32">
        <v>0</v>
      </c>
      <c r="E179" s="32">
        <v>7</v>
      </c>
      <c r="F179" s="32">
        <v>9</v>
      </c>
      <c r="G179" s="31">
        <v>0</v>
      </c>
      <c r="H179" s="31">
        <v>0</v>
      </c>
      <c r="I179" s="32">
        <v>16</v>
      </c>
      <c r="J179" s="28"/>
      <c r="K179" s="28"/>
      <c r="L179" s="29"/>
    </row>
    <row r="180" spans="1:12" x14ac:dyDescent="0.15">
      <c r="A180" s="30"/>
      <c r="B180" s="25" t="s">
        <v>241</v>
      </c>
      <c r="C180" s="31">
        <v>0</v>
      </c>
      <c r="D180" s="32">
        <v>0</v>
      </c>
      <c r="E180" s="32">
        <v>3</v>
      </c>
      <c r="F180" s="32">
        <v>13</v>
      </c>
      <c r="G180" s="31">
        <v>0</v>
      </c>
      <c r="H180" s="31">
        <v>0</v>
      </c>
      <c r="I180" s="32">
        <v>16</v>
      </c>
      <c r="J180" s="28"/>
      <c r="K180" s="28"/>
      <c r="L180" s="29"/>
    </row>
    <row r="181" spans="1:12" x14ac:dyDescent="0.15">
      <c r="A181" s="30"/>
      <c r="B181" s="25" t="s">
        <v>242</v>
      </c>
      <c r="C181" s="31">
        <v>0</v>
      </c>
      <c r="D181" s="32">
        <v>2</v>
      </c>
      <c r="E181" s="32">
        <v>1</v>
      </c>
      <c r="F181" s="32">
        <v>13</v>
      </c>
      <c r="G181" s="31">
        <v>0</v>
      </c>
      <c r="H181" s="31">
        <v>0</v>
      </c>
      <c r="I181" s="32">
        <v>16</v>
      </c>
      <c r="J181" s="28"/>
      <c r="K181" s="28"/>
      <c r="L181" s="29"/>
    </row>
    <row r="182" spans="1:12" x14ac:dyDescent="0.15">
      <c r="A182" s="30"/>
      <c r="B182" s="25" t="s">
        <v>243</v>
      </c>
      <c r="C182" s="31">
        <v>0</v>
      </c>
      <c r="D182" s="32">
        <v>0</v>
      </c>
      <c r="E182" s="32">
        <v>4</v>
      </c>
      <c r="F182" s="32">
        <v>11</v>
      </c>
      <c r="G182" s="31">
        <v>0</v>
      </c>
      <c r="H182" s="31">
        <v>0</v>
      </c>
      <c r="I182" s="32">
        <v>15</v>
      </c>
      <c r="J182" s="28"/>
      <c r="K182" s="28"/>
      <c r="L182" s="29"/>
    </row>
    <row r="183" spans="1:12" x14ac:dyDescent="0.15">
      <c r="A183" s="30"/>
      <c r="B183" s="25" t="s">
        <v>244</v>
      </c>
      <c r="C183" s="31">
        <v>0</v>
      </c>
      <c r="D183" s="32">
        <v>1</v>
      </c>
      <c r="E183" s="32">
        <v>2</v>
      </c>
      <c r="F183" s="32">
        <v>8</v>
      </c>
      <c r="G183" s="31">
        <v>0</v>
      </c>
      <c r="H183" s="31">
        <v>0</v>
      </c>
      <c r="I183" s="32">
        <v>11</v>
      </c>
      <c r="J183" s="28"/>
      <c r="K183" s="28"/>
      <c r="L183" s="29"/>
    </row>
    <row r="184" spans="1:12" x14ac:dyDescent="0.15">
      <c r="A184" s="30"/>
      <c r="B184" s="25" t="s">
        <v>245</v>
      </c>
      <c r="C184" s="31">
        <v>0</v>
      </c>
      <c r="D184" s="32">
        <v>1</v>
      </c>
      <c r="E184" s="32">
        <v>0</v>
      </c>
      <c r="F184" s="32">
        <v>15</v>
      </c>
      <c r="G184" s="31">
        <v>0</v>
      </c>
      <c r="H184" s="31">
        <v>0</v>
      </c>
      <c r="I184" s="32">
        <v>16</v>
      </c>
      <c r="J184" s="28"/>
      <c r="K184" s="28"/>
      <c r="L184" s="29"/>
    </row>
    <row r="185" spans="1:12" x14ac:dyDescent="0.15">
      <c r="A185" s="30"/>
      <c r="B185" s="25" t="s">
        <v>246</v>
      </c>
      <c r="C185" s="31">
        <v>0</v>
      </c>
      <c r="D185" s="32">
        <v>0</v>
      </c>
      <c r="E185" s="32">
        <v>2</v>
      </c>
      <c r="F185" s="32">
        <v>15</v>
      </c>
      <c r="G185" s="31">
        <v>0</v>
      </c>
      <c r="H185" s="31">
        <v>0</v>
      </c>
      <c r="I185" s="32">
        <v>17</v>
      </c>
      <c r="J185" s="28"/>
      <c r="K185" s="28"/>
      <c r="L185" s="29"/>
    </row>
    <row r="186" spans="1:12" x14ac:dyDescent="0.15">
      <c r="A186" s="30"/>
      <c r="B186" s="25" t="s">
        <v>247</v>
      </c>
      <c r="C186" s="31">
        <v>0</v>
      </c>
      <c r="D186" s="32">
        <v>0</v>
      </c>
      <c r="E186" s="32">
        <v>2</v>
      </c>
      <c r="F186" s="32">
        <v>18</v>
      </c>
      <c r="G186" s="31">
        <v>0</v>
      </c>
      <c r="H186" s="31">
        <v>0</v>
      </c>
      <c r="I186" s="32">
        <v>20</v>
      </c>
      <c r="J186" s="28"/>
      <c r="K186" s="28"/>
      <c r="L186" s="29"/>
    </row>
    <row r="187" spans="1:12" x14ac:dyDescent="0.15">
      <c r="A187" s="30"/>
      <c r="B187" s="25" t="s">
        <v>248</v>
      </c>
      <c r="C187" s="31">
        <v>0</v>
      </c>
      <c r="D187" s="32">
        <v>0</v>
      </c>
      <c r="E187" s="32">
        <v>1</v>
      </c>
      <c r="F187" s="32">
        <v>12</v>
      </c>
      <c r="G187" s="31">
        <v>0</v>
      </c>
      <c r="H187" s="31">
        <v>0</v>
      </c>
      <c r="I187" s="32">
        <v>13</v>
      </c>
      <c r="J187" s="28"/>
      <c r="K187" s="28"/>
      <c r="L187" s="29"/>
    </row>
    <row r="188" spans="1:12" x14ac:dyDescent="0.15">
      <c r="A188" s="30"/>
      <c r="B188" s="25" t="s">
        <v>249</v>
      </c>
      <c r="C188" s="31">
        <v>0</v>
      </c>
      <c r="D188" s="32">
        <v>0</v>
      </c>
      <c r="E188" s="32">
        <v>0</v>
      </c>
      <c r="F188" s="32">
        <v>11</v>
      </c>
      <c r="G188" s="31">
        <v>0</v>
      </c>
      <c r="H188" s="31">
        <v>0</v>
      </c>
      <c r="I188" s="32">
        <v>11</v>
      </c>
      <c r="J188" s="28"/>
      <c r="K188" s="28"/>
      <c r="L188" s="29"/>
    </row>
    <row r="189" spans="1:12" x14ac:dyDescent="0.15">
      <c r="A189" s="30"/>
      <c r="B189" s="25" t="s">
        <v>250</v>
      </c>
      <c r="C189" s="31">
        <v>0</v>
      </c>
      <c r="D189" s="32">
        <v>0</v>
      </c>
      <c r="E189" s="32">
        <v>0</v>
      </c>
      <c r="F189" s="32">
        <v>14</v>
      </c>
      <c r="G189" s="31">
        <v>0</v>
      </c>
      <c r="H189" s="31">
        <v>0</v>
      </c>
      <c r="I189" s="32">
        <v>14</v>
      </c>
      <c r="J189" s="28"/>
      <c r="K189" s="28"/>
      <c r="L189" s="29"/>
    </row>
    <row r="190" spans="1:12" x14ac:dyDescent="0.15">
      <c r="A190" s="30"/>
      <c r="B190" s="25" t="s">
        <v>251</v>
      </c>
      <c r="C190" s="31">
        <v>0</v>
      </c>
      <c r="D190" s="32">
        <v>0</v>
      </c>
      <c r="E190" s="32">
        <v>1</v>
      </c>
      <c r="F190" s="32">
        <v>21</v>
      </c>
      <c r="G190" s="31">
        <v>0</v>
      </c>
      <c r="H190" s="31">
        <v>0</v>
      </c>
      <c r="I190" s="32">
        <v>22</v>
      </c>
      <c r="J190" s="28"/>
      <c r="K190" s="28"/>
      <c r="L190" s="29"/>
    </row>
    <row r="191" spans="1:12" x14ac:dyDescent="0.15">
      <c r="A191" s="30"/>
      <c r="B191" s="25" t="s">
        <v>252</v>
      </c>
      <c r="C191" s="31">
        <v>0</v>
      </c>
      <c r="D191" s="32">
        <v>0</v>
      </c>
      <c r="E191" s="32">
        <v>3</v>
      </c>
      <c r="F191" s="32">
        <v>17</v>
      </c>
      <c r="G191" s="31">
        <v>0</v>
      </c>
      <c r="H191" s="31">
        <v>0</v>
      </c>
      <c r="I191" s="32">
        <v>20</v>
      </c>
      <c r="J191" s="28"/>
      <c r="K191" s="28"/>
      <c r="L191" s="29"/>
    </row>
    <row r="192" spans="1:12" x14ac:dyDescent="0.15">
      <c r="A192" s="30"/>
      <c r="B192" s="25" t="s">
        <v>253</v>
      </c>
      <c r="C192" s="31">
        <v>0</v>
      </c>
      <c r="D192" s="32">
        <v>0</v>
      </c>
      <c r="E192" s="32">
        <v>2</v>
      </c>
      <c r="F192" s="32">
        <v>13</v>
      </c>
      <c r="G192" s="31">
        <v>0</v>
      </c>
      <c r="H192" s="31">
        <v>0</v>
      </c>
      <c r="I192" s="32">
        <v>15</v>
      </c>
      <c r="J192" s="28"/>
      <c r="K192" s="28"/>
      <c r="L192" s="29"/>
    </row>
    <row r="193" spans="1:12" x14ac:dyDescent="0.15">
      <c r="A193" s="30"/>
      <c r="B193" s="25" t="s">
        <v>254</v>
      </c>
      <c r="C193" s="31">
        <v>0</v>
      </c>
      <c r="D193" s="32">
        <v>0</v>
      </c>
      <c r="E193" s="32">
        <v>2</v>
      </c>
      <c r="F193" s="32">
        <v>3</v>
      </c>
      <c r="G193" s="31">
        <v>0</v>
      </c>
      <c r="H193" s="31">
        <v>0</v>
      </c>
      <c r="I193" s="32">
        <v>5</v>
      </c>
      <c r="J193" s="28"/>
      <c r="K193" s="28"/>
      <c r="L193" s="29"/>
    </row>
    <row r="194" spans="1:12" x14ac:dyDescent="0.15">
      <c r="A194" s="30"/>
      <c r="B194" s="25" t="s">
        <v>255</v>
      </c>
      <c r="C194" s="31">
        <v>0</v>
      </c>
      <c r="D194" s="32">
        <v>0</v>
      </c>
      <c r="E194" s="32">
        <v>5</v>
      </c>
      <c r="F194" s="32">
        <v>11</v>
      </c>
      <c r="G194" s="31">
        <v>0</v>
      </c>
      <c r="H194" s="31">
        <v>0</v>
      </c>
      <c r="I194" s="32">
        <v>16</v>
      </c>
      <c r="J194" s="28"/>
      <c r="K194" s="28"/>
      <c r="L194" s="29"/>
    </row>
    <row r="195" spans="1:12" x14ac:dyDescent="0.15">
      <c r="A195" s="30"/>
      <c r="B195" s="25" t="s">
        <v>256</v>
      </c>
      <c r="C195" s="31">
        <v>0</v>
      </c>
      <c r="D195" s="32">
        <v>0</v>
      </c>
      <c r="E195" s="32">
        <v>1</v>
      </c>
      <c r="F195" s="32">
        <v>7</v>
      </c>
      <c r="G195" s="31">
        <v>0</v>
      </c>
      <c r="H195" s="31">
        <v>0</v>
      </c>
      <c r="I195" s="32">
        <v>8</v>
      </c>
      <c r="J195" s="28"/>
      <c r="K195" s="28"/>
      <c r="L195" s="29"/>
    </row>
    <row r="196" spans="1:12" x14ac:dyDescent="0.15">
      <c r="A196" s="30"/>
      <c r="B196" s="25" t="s">
        <v>257</v>
      </c>
      <c r="C196" s="31">
        <v>0</v>
      </c>
      <c r="D196" s="32">
        <v>0</v>
      </c>
      <c r="E196" s="32">
        <v>1</v>
      </c>
      <c r="F196" s="32">
        <v>8</v>
      </c>
      <c r="G196" s="31">
        <v>0</v>
      </c>
      <c r="H196" s="31">
        <v>0</v>
      </c>
      <c r="I196" s="32">
        <v>9</v>
      </c>
      <c r="J196" s="28"/>
      <c r="K196" s="28"/>
      <c r="L196" s="29"/>
    </row>
    <row r="197" spans="1:12" x14ac:dyDescent="0.15">
      <c r="A197" s="30"/>
      <c r="B197" s="25" t="s">
        <v>258</v>
      </c>
      <c r="C197" s="31">
        <v>0</v>
      </c>
      <c r="D197" s="32">
        <v>0</v>
      </c>
      <c r="E197" s="32">
        <v>3</v>
      </c>
      <c r="F197" s="32">
        <v>9</v>
      </c>
      <c r="G197" s="31">
        <v>0</v>
      </c>
      <c r="H197" s="31">
        <v>0</v>
      </c>
      <c r="I197" s="32">
        <v>12</v>
      </c>
      <c r="J197" s="28"/>
      <c r="K197" s="28"/>
      <c r="L197" s="29"/>
    </row>
    <row r="198" spans="1:12" x14ac:dyDescent="0.15">
      <c r="A198" s="30"/>
      <c r="B198" s="25" t="s">
        <v>259</v>
      </c>
      <c r="C198" s="31">
        <v>0</v>
      </c>
      <c r="D198" s="32">
        <v>0</v>
      </c>
      <c r="E198" s="32">
        <v>1</v>
      </c>
      <c r="F198" s="32">
        <v>11</v>
      </c>
      <c r="G198" s="31">
        <v>0</v>
      </c>
      <c r="H198" s="31">
        <v>0</v>
      </c>
      <c r="I198" s="32">
        <v>12</v>
      </c>
      <c r="J198" s="28"/>
      <c r="K198" s="28"/>
      <c r="L198" s="29"/>
    </row>
    <row r="199" spans="1:12" x14ac:dyDescent="0.15">
      <c r="A199" s="30"/>
      <c r="B199" s="25" t="s">
        <v>260</v>
      </c>
      <c r="C199" s="31">
        <v>0</v>
      </c>
      <c r="D199" s="32">
        <v>0</v>
      </c>
      <c r="E199" s="32">
        <v>1</v>
      </c>
      <c r="F199" s="32">
        <v>12</v>
      </c>
      <c r="G199" s="31">
        <v>0</v>
      </c>
      <c r="H199" s="31">
        <v>0</v>
      </c>
      <c r="I199" s="32">
        <v>13</v>
      </c>
      <c r="J199" s="28"/>
      <c r="K199" s="28"/>
      <c r="L199" s="29"/>
    </row>
    <row r="200" spans="1:12" x14ac:dyDescent="0.15">
      <c r="A200" s="30"/>
      <c r="B200" s="25" t="s">
        <v>261</v>
      </c>
      <c r="C200" s="31">
        <v>0</v>
      </c>
      <c r="D200" s="32">
        <v>1</v>
      </c>
      <c r="E200" s="32">
        <v>3</v>
      </c>
      <c r="F200" s="32">
        <v>14</v>
      </c>
      <c r="G200" s="31">
        <v>0</v>
      </c>
      <c r="H200" s="31">
        <v>0</v>
      </c>
      <c r="I200" s="32">
        <v>18</v>
      </c>
      <c r="J200" s="28"/>
      <c r="K200" s="28"/>
      <c r="L200" s="29"/>
    </row>
    <row r="201" spans="1:12" x14ac:dyDescent="0.15">
      <c r="A201" s="30"/>
      <c r="B201" s="25" t="s">
        <v>262</v>
      </c>
      <c r="C201" s="31">
        <v>0</v>
      </c>
      <c r="D201" s="32">
        <v>0</v>
      </c>
      <c r="E201" s="32">
        <v>5</v>
      </c>
      <c r="F201" s="32">
        <v>16</v>
      </c>
      <c r="G201" s="31">
        <v>0</v>
      </c>
      <c r="H201" s="31">
        <v>0</v>
      </c>
      <c r="I201" s="32">
        <v>21</v>
      </c>
      <c r="J201" s="28"/>
      <c r="K201" s="28"/>
      <c r="L201" s="29"/>
    </row>
    <row r="202" spans="1:12" x14ac:dyDescent="0.15">
      <c r="A202" s="30"/>
      <c r="B202" s="25" t="s">
        <v>263</v>
      </c>
      <c r="C202" s="31">
        <v>0</v>
      </c>
      <c r="D202" s="32">
        <v>0</v>
      </c>
      <c r="E202" s="32">
        <v>2</v>
      </c>
      <c r="F202" s="32">
        <v>7</v>
      </c>
      <c r="G202" s="31">
        <v>0</v>
      </c>
      <c r="H202" s="31">
        <v>0</v>
      </c>
      <c r="I202" s="32">
        <v>9</v>
      </c>
      <c r="J202" s="28"/>
      <c r="K202" s="28"/>
      <c r="L202" s="29"/>
    </row>
    <row r="203" spans="1:12" x14ac:dyDescent="0.15">
      <c r="A203" s="30"/>
      <c r="B203" s="25" t="s">
        <v>264</v>
      </c>
      <c r="C203" s="31">
        <v>0</v>
      </c>
      <c r="D203" s="32">
        <v>4</v>
      </c>
      <c r="E203" s="32">
        <v>5</v>
      </c>
      <c r="F203" s="32">
        <v>7</v>
      </c>
      <c r="G203" s="31">
        <v>0</v>
      </c>
      <c r="H203" s="31">
        <v>0</v>
      </c>
      <c r="I203" s="32">
        <v>16</v>
      </c>
      <c r="J203" s="28"/>
      <c r="K203" s="28"/>
      <c r="L203" s="29"/>
    </row>
    <row r="204" spans="1:12" x14ac:dyDescent="0.15">
      <c r="A204" s="30"/>
      <c r="B204" s="25" t="s">
        <v>265</v>
      </c>
      <c r="C204" s="31">
        <v>0</v>
      </c>
      <c r="D204" s="32">
        <v>3</v>
      </c>
      <c r="E204" s="32">
        <v>7</v>
      </c>
      <c r="F204" s="32">
        <v>14</v>
      </c>
      <c r="G204" s="31">
        <v>0</v>
      </c>
      <c r="H204" s="31">
        <v>0</v>
      </c>
      <c r="I204" s="32">
        <v>24</v>
      </c>
      <c r="J204" s="28"/>
      <c r="K204" s="28"/>
      <c r="L204" s="29"/>
    </row>
    <row r="205" spans="1:12" x14ac:dyDescent="0.15">
      <c r="A205" s="30"/>
      <c r="B205" s="25" t="s">
        <v>266</v>
      </c>
      <c r="C205" s="31">
        <v>0</v>
      </c>
      <c r="D205" s="32">
        <v>3</v>
      </c>
      <c r="E205" s="32">
        <v>8</v>
      </c>
      <c r="F205" s="32">
        <v>21</v>
      </c>
      <c r="G205" s="31">
        <v>0</v>
      </c>
      <c r="H205" s="31">
        <v>0</v>
      </c>
      <c r="I205" s="32">
        <v>32</v>
      </c>
      <c r="J205" s="28"/>
      <c r="K205" s="28"/>
      <c r="L205" s="29"/>
    </row>
    <row r="206" spans="1:12" x14ac:dyDescent="0.15">
      <c r="A206" s="30"/>
      <c r="B206" s="25" t="s">
        <v>267</v>
      </c>
      <c r="C206" s="31">
        <v>0</v>
      </c>
      <c r="D206" s="32">
        <v>0</v>
      </c>
      <c r="E206" s="32">
        <v>7</v>
      </c>
      <c r="F206" s="32">
        <v>9</v>
      </c>
      <c r="G206" s="31">
        <v>0</v>
      </c>
      <c r="H206" s="31">
        <v>0</v>
      </c>
      <c r="I206" s="32">
        <v>16</v>
      </c>
      <c r="J206" s="28"/>
      <c r="K206" s="28"/>
      <c r="L206" s="29"/>
    </row>
    <row r="207" spans="1:12" x14ac:dyDescent="0.15">
      <c r="A207" s="30"/>
      <c r="B207" s="25" t="s">
        <v>268</v>
      </c>
      <c r="C207" s="31">
        <v>0</v>
      </c>
      <c r="D207" s="32">
        <v>2</v>
      </c>
      <c r="E207" s="32">
        <v>5</v>
      </c>
      <c r="F207" s="32">
        <v>22</v>
      </c>
      <c r="G207" s="31">
        <v>0</v>
      </c>
      <c r="H207" s="31">
        <v>0</v>
      </c>
      <c r="I207" s="32">
        <v>29</v>
      </c>
      <c r="J207" s="28"/>
      <c r="K207" s="28"/>
      <c r="L207" s="29"/>
    </row>
    <row r="208" spans="1:12" x14ac:dyDescent="0.15">
      <c r="A208" s="30"/>
      <c r="B208" s="25" t="s">
        <v>269</v>
      </c>
      <c r="C208" s="31">
        <v>0</v>
      </c>
      <c r="D208" s="32">
        <v>6</v>
      </c>
      <c r="E208" s="32">
        <v>13</v>
      </c>
      <c r="F208" s="32">
        <v>17</v>
      </c>
      <c r="G208" s="31">
        <v>0</v>
      </c>
      <c r="H208" s="31">
        <v>0</v>
      </c>
      <c r="I208" s="32">
        <v>36</v>
      </c>
      <c r="J208" s="28"/>
      <c r="K208" s="28"/>
      <c r="L208" s="29"/>
    </row>
    <row r="209" spans="1:12" x14ac:dyDescent="0.15">
      <c r="A209" s="30"/>
      <c r="B209" s="25" t="s">
        <v>270</v>
      </c>
      <c r="C209" s="31">
        <v>0</v>
      </c>
      <c r="D209" s="32">
        <v>7</v>
      </c>
      <c r="E209" s="32">
        <v>3</v>
      </c>
      <c r="F209" s="32">
        <v>17</v>
      </c>
      <c r="G209" s="31">
        <v>0</v>
      </c>
      <c r="H209" s="31">
        <v>0</v>
      </c>
      <c r="I209" s="32">
        <v>27</v>
      </c>
      <c r="J209" s="28"/>
      <c r="K209" s="28"/>
      <c r="L209" s="29"/>
    </row>
    <row r="210" spans="1:12" x14ac:dyDescent="0.15">
      <c r="A210" s="30"/>
      <c r="B210" s="25" t="s">
        <v>271</v>
      </c>
      <c r="C210" s="31">
        <v>0</v>
      </c>
      <c r="D210" s="32">
        <v>4</v>
      </c>
      <c r="E210" s="32">
        <v>2</v>
      </c>
      <c r="F210" s="32">
        <v>35</v>
      </c>
      <c r="G210" s="31">
        <v>0</v>
      </c>
      <c r="H210" s="31">
        <v>0</v>
      </c>
      <c r="I210" s="32">
        <v>41</v>
      </c>
      <c r="J210" s="28"/>
      <c r="K210" s="28"/>
      <c r="L210" s="29"/>
    </row>
    <row r="211" spans="1:12" x14ac:dyDescent="0.15">
      <c r="A211" s="30"/>
      <c r="B211" s="25" t="s">
        <v>272</v>
      </c>
      <c r="C211" s="31">
        <v>0</v>
      </c>
      <c r="D211" s="32">
        <v>6</v>
      </c>
      <c r="E211" s="32">
        <v>6</v>
      </c>
      <c r="F211" s="32">
        <v>25</v>
      </c>
      <c r="G211" s="31">
        <v>0</v>
      </c>
      <c r="H211" s="31">
        <v>0</v>
      </c>
      <c r="I211" s="32">
        <v>37</v>
      </c>
      <c r="J211" s="28"/>
      <c r="K211" s="28"/>
      <c r="L211" s="29"/>
    </row>
    <row r="212" spans="1:12" x14ac:dyDescent="0.15">
      <c r="A212" s="30"/>
      <c r="B212" s="25" t="s">
        <v>273</v>
      </c>
      <c r="C212" s="31">
        <v>0</v>
      </c>
      <c r="D212" s="32">
        <v>4</v>
      </c>
      <c r="E212" s="32">
        <v>3</v>
      </c>
      <c r="F212" s="32">
        <v>32</v>
      </c>
      <c r="G212" s="31">
        <v>0</v>
      </c>
      <c r="H212" s="31">
        <v>0</v>
      </c>
      <c r="I212" s="32">
        <v>39</v>
      </c>
      <c r="J212" s="28"/>
      <c r="K212" s="28"/>
      <c r="L212" s="29"/>
    </row>
    <row r="213" spans="1:12" x14ac:dyDescent="0.15">
      <c r="A213" s="30"/>
      <c r="B213" s="25" t="s">
        <v>274</v>
      </c>
      <c r="C213" s="31">
        <v>0</v>
      </c>
      <c r="D213" s="32">
        <v>2</v>
      </c>
      <c r="E213" s="32">
        <v>1</v>
      </c>
      <c r="F213" s="32">
        <v>23</v>
      </c>
      <c r="G213" s="31">
        <v>0</v>
      </c>
      <c r="H213" s="31">
        <v>0</v>
      </c>
      <c r="I213" s="32">
        <v>26</v>
      </c>
      <c r="J213" s="28"/>
      <c r="K213" s="28"/>
      <c r="L213" s="29"/>
    </row>
    <row r="214" spans="1:12" x14ac:dyDescent="0.15">
      <c r="A214" s="30"/>
      <c r="B214" s="25" t="s">
        <v>275</v>
      </c>
      <c r="C214" s="31">
        <v>0</v>
      </c>
      <c r="D214" s="32">
        <v>4</v>
      </c>
      <c r="E214" s="32">
        <v>4</v>
      </c>
      <c r="F214" s="32">
        <v>34</v>
      </c>
      <c r="G214" s="31">
        <v>0</v>
      </c>
      <c r="H214" s="31">
        <v>0</v>
      </c>
      <c r="I214" s="32">
        <v>42</v>
      </c>
      <c r="J214" s="28"/>
      <c r="K214" s="28"/>
      <c r="L214" s="29"/>
    </row>
    <row r="215" spans="1:12" x14ac:dyDescent="0.15">
      <c r="A215" s="30"/>
      <c r="B215" s="25" t="s">
        <v>276</v>
      </c>
      <c r="C215" s="31">
        <v>0</v>
      </c>
      <c r="D215" s="32">
        <v>2</v>
      </c>
      <c r="E215" s="32">
        <v>4</v>
      </c>
      <c r="F215" s="32">
        <v>30</v>
      </c>
      <c r="G215" s="31">
        <v>0</v>
      </c>
      <c r="H215" s="31">
        <v>0</v>
      </c>
      <c r="I215" s="32">
        <v>36</v>
      </c>
      <c r="J215" s="28"/>
      <c r="K215" s="28"/>
      <c r="L215" s="29"/>
    </row>
    <row r="216" spans="1:12" x14ac:dyDescent="0.15">
      <c r="A216" s="30"/>
      <c r="B216" s="25" t="s">
        <v>277</v>
      </c>
      <c r="C216" s="31">
        <v>0</v>
      </c>
      <c r="D216" s="32">
        <v>0</v>
      </c>
      <c r="E216" s="32">
        <v>2</v>
      </c>
      <c r="F216" s="32">
        <v>32</v>
      </c>
      <c r="G216" s="31">
        <v>0</v>
      </c>
      <c r="H216" s="31">
        <v>0</v>
      </c>
      <c r="I216" s="32">
        <v>34</v>
      </c>
      <c r="J216" s="28"/>
      <c r="K216" s="28"/>
      <c r="L216" s="29"/>
    </row>
    <row r="217" spans="1:12" x14ac:dyDescent="0.15">
      <c r="A217" s="30"/>
      <c r="B217" s="25" t="s">
        <v>278</v>
      </c>
      <c r="C217" s="31">
        <v>0</v>
      </c>
      <c r="D217" s="32">
        <v>4</v>
      </c>
      <c r="E217" s="32">
        <v>3</v>
      </c>
      <c r="F217" s="32">
        <v>42</v>
      </c>
      <c r="G217" s="31">
        <v>0</v>
      </c>
      <c r="H217" s="31">
        <v>0</v>
      </c>
      <c r="I217" s="32">
        <v>49</v>
      </c>
      <c r="J217" s="28"/>
      <c r="K217" s="28"/>
      <c r="L217" s="29"/>
    </row>
    <row r="218" spans="1:12" x14ac:dyDescent="0.15">
      <c r="A218" s="30"/>
      <c r="B218" s="25" t="s">
        <v>279</v>
      </c>
      <c r="C218" s="31">
        <v>0</v>
      </c>
      <c r="D218" s="32">
        <v>3</v>
      </c>
      <c r="E218" s="32">
        <v>7</v>
      </c>
      <c r="F218" s="32">
        <v>35</v>
      </c>
      <c r="G218" s="31">
        <v>0</v>
      </c>
      <c r="H218" s="31">
        <v>0</v>
      </c>
      <c r="I218" s="32">
        <v>45</v>
      </c>
      <c r="J218" s="28"/>
      <c r="K218" s="28"/>
      <c r="L218" s="29"/>
    </row>
    <row r="219" spans="1:12" x14ac:dyDescent="0.15">
      <c r="A219" s="30"/>
      <c r="B219" s="25" t="s">
        <v>280</v>
      </c>
      <c r="C219" s="31">
        <v>0</v>
      </c>
      <c r="D219" s="32">
        <v>3</v>
      </c>
      <c r="E219" s="32">
        <v>3</v>
      </c>
      <c r="F219" s="32">
        <v>30</v>
      </c>
      <c r="G219" s="31">
        <v>0</v>
      </c>
      <c r="H219" s="31">
        <v>0</v>
      </c>
      <c r="I219" s="32">
        <v>36</v>
      </c>
      <c r="J219" s="28"/>
      <c r="K219" s="28"/>
      <c r="L219" s="29"/>
    </row>
    <row r="220" spans="1:12" x14ac:dyDescent="0.15">
      <c r="A220" s="30"/>
      <c r="B220" s="25" t="s">
        <v>281</v>
      </c>
      <c r="C220" s="31">
        <v>0</v>
      </c>
      <c r="D220" s="32">
        <v>2</v>
      </c>
      <c r="E220" s="32">
        <v>1</v>
      </c>
      <c r="F220" s="32">
        <v>31</v>
      </c>
      <c r="G220" s="31">
        <v>0</v>
      </c>
      <c r="H220" s="31">
        <v>0</v>
      </c>
      <c r="I220" s="32">
        <v>34</v>
      </c>
      <c r="J220" s="28"/>
      <c r="K220" s="28"/>
      <c r="L220" s="29"/>
    </row>
    <row r="221" spans="1:12" x14ac:dyDescent="0.15">
      <c r="A221" s="30"/>
      <c r="B221" s="25" t="s">
        <v>282</v>
      </c>
      <c r="C221" s="31">
        <v>0</v>
      </c>
      <c r="D221" s="32">
        <v>2</v>
      </c>
      <c r="E221" s="32">
        <v>6</v>
      </c>
      <c r="F221" s="32">
        <v>27</v>
      </c>
      <c r="G221" s="31">
        <v>0</v>
      </c>
      <c r="H221" s="31">
        <v>0</v>
      </c>
      <c r="I221" s="32">
        <v>35</v>
      </c>
      <c r="J221" s="28"/>
      <c r="K221" s="28"/>
      <c r="L221" s="29"/>
    </row>
    <row r="222" spans="1:12" x14ac:dyDescent="0.15">
      <c r="A222" s="30"/>
      <c r="B222" s="25" t="s">
        <v>283</v>
      </c>
      <c r="C222" s="31">
        <v>0</v>
      </c>
      <c r="D222" s="32">
        <v>2</v>
      </c>
      <c r="E222" s="32">
        <v>5</v>
      </c>
      <c r="F222" s="32">
        <v>32</v>
      </c>
      <c r="G222" s="31">
        <v>0</v>
      </c>
      <c r="H222" s="31">
        <v>0</v>
      </c>
      <c r="I222" s="32">
        <v>39</v>
      </c>
      <c r="J222" s="28"/>
      <c r="K222" s="28"/>
      <c r="L222" s="29"/>
    </row>
    <row r="223" spans="1:12" x14ac:dyDescent="0.15">
      <c r="A223" s="30"/>
      <c r="B223" s="25" t="s">
        <v>284</v>
      </c>
      <c r="C223" s="31">
        <v>0</v>
      </c>
      <c r="D223" s="32">
        <v>7</v>
      </c>
      <c r="E223" s="32">
        <v>8</v>
      </c>
      <c r="F223" s="32">
        <v>30</v>
      </c>
      <c r="G223" s="31">
        <v>0</v>
      </c>
      <c r="H223" s="31">
        <v>0</v>
      </c>
      <c r="I223" s="32">
        <v>45</v>
      </c>
      <c r="J223" s="28"/>
      <c r="K223" s="28"/>
      <c r="L223" s="29"/>
    </row>
    <row r="224" spans="1:12" x14ac:dyDescent="0.15">
      <c r="A224" s="30"/>
      <c r="B224" s="25" t="s">
        <v>285</v>
      </c>
      <c r="C224" s="31">
        <v>0</v>
      </c>
      <c r="D224" s="32">
        <v>8</v>
      </c>
      <c r="E224" s="32">
        <v>2</v>
      </c>
      <c r="F224" s="32">
        <v>33</v>
      </c>
      <c r="G224" s="31">
        <v>0</v>
      </c>
      <c r="H224" s="31">
        <v>0</v>
      </c>
      <c r="I224" s="32">
        <v>43</v>
      </c>
      <c r="J224" s="28"/>
      <c r="K224" s="28"/>
      <c r="L224" s="29"/>
    </row>
    <row r="225" spans="1:12" x14ac:dyDescent="0.15">
      <c r="A225" s="30"/>
      <c r="B225" s="25" t="s">
        <v>286</v>
      </c>
      <c r="C225" s="31">
        <v>0</v>
      </c>
      <c r="D225" s="32">
        <v>10</v>
      </c>
      <c r="E225" s="32">
        <v>3</v>
      </c>
      <c r="F225" s="32">
        <v>41</v>
      </c>
      <c r="G225" s="31">
        <v>0</v>
      </c>
      <c r="H225" s="31">
        <v>0</v>
      </c>
      <c r="I225" s="32">
        <v>54</v>
      </c>
      <c r="J225" s="28"/>
      <c r="K225" s="28"/>
      <c r="L225" s="29"/>
    </row>
    <row r="226" spans="1:12" x14ac:dyDescent="0.15">
      <c r="A226" s="30"/>
      <c r="B226" s="25" t="s">
        <v>287</v>
      </c>
      <c r="C226" s="31">
        <v>0</v>
      </c>
      <c r="D226" s="32">
        <v>6</v>
      </c>
      <c r="E226" s="32">
        <v>8</v>
      </c>
      <c r="F226" s="32">
        <v>34</v>
      </c>
      <c r="G226" s="31">
        <v>0</v>
      </c>
      <c r="H226" s="31">
        <v>0</v>
      </c>
      <c r="I226" s="32">
        <v>48</v>
      </c>
      <c r="J226" s="28"/>
      <c r="K226" s="28"/>
      <c r="L226" s="29"/>
    </row>
    <row r="227" spans="1:12" x14ac:dyDescent="0.15">
      <c r="A227" s="30"/>
      <c r="B227" s="25" t="s">
        <v>288</v>
      </c>
      <c r="C227" s="31">
        <v>0</v>
      </c>
      <c r="D227" s="32">
        <v>11</v>
      </c>
      <c r="E227" s="32">
        <v>10</v>
      </c>
      <c r="F227" s="32">
        <v>33</v>
      </c>
      <c r="G227" s="31">
        <v>0</v>
      </c>
      <c r="H227" s="31">
        <v>0</v>
      </c>
      <c r="I227" s="32">
        <v>54</v>
      </c>
      <c r="J227" s="28"/>
      <c r="K227" s="28"/>
      <c r="L227" s="29"/>
    </row>
    <row r="228" spans="1:12" x14ac:dyDescent="0.15">
      <c r="A228" s="30"/>
      <c r="B228" s="25" t="s">
        <v>289</v>
      </c>
      <c r="C228" s="31">
        <v>0</v>
      </c>
      <c r="D228" s="32">
        <v>6</v>
      </c>
      <c r="E228" s="32">
        <v>10</v>
      </c>
      <c r="F228" s="32">
        <v>30</v>
      </c>
      <c r="G228" s="31">
        <v>0</v>
      </c>
      <c r="H228" s="31">
        <v>0</v>
      </c>
      <c r="I228" s="32">
        <v>46</v>
      </c>
      <c r="J228" s="28"/>
      <c r="K228" s="28"/>
      <c r="L228" s="29"/>
    </row>
    <row r="229" spans="1:12" x14ac:dyDescent="0.15">
      <c r="A229" s="30"/>
      <c r="B229" s="25" t="s">
        <v>290</v>
      </c>
      <c r="C229" s="31">
        <v>0</v>
      </c>
      <c r="D229" s="32">
        <v>6</v>
      </c>
      <c r="E229" s="32">
        <v>9</v>
      </c>
      <c r="F229" s="32">
        <v>33</v>
      </c>
      <c r="G229" s="31">
        <v>0</v>
      </c>
      <c r="H229" s="31">
        <v>0</v>
      </c>
      <c r="I229" s="32">
        <v>48</v>
      </c>
      <c r="J229" s="28"/>
      <c r="K229" s="28"/>
      <c r="L229" s="29"/>
    </row>
    <row r="230" spans="1:12" x14ac:dyDescent="0.15">
      <c r="A230" s="30"/>
      <c r="B230" s="25" t="s">
        <v>291</v>
      </c>
      <c r="C230" s="31">
        <v>0</v>
      </c>
      <c r="D230" s="32">
        <v>4</v>
      </c>
      <c r="E230" s="32">
        <v>7</v>
      </c>
      <c r="F230" s="32">
        <v>34</v>
      </c>
      <c r="G230" s="31">
        <v>0</v>
      </c>
      <c r="H230" s="31">
        <v>0</v>
      </c>
      <c r="I230" s="32">
        <v>45</v>
      </c>
      <c r="J230" s="28"/>
      <c r="K230" s="28"/>
      <c r="L230" s="29"/>
    </row>
    <row r="231" spans="1:12" x14ac:dyDescent="0.15">
      <c r="A231" s="30"/>
      <c r="B231" s="25" t="s">
        <v>292</v>
      </c>
      <c r="C231" s="31">
        <v>0</v>
      </c>
      <c r="D231" s="32">
        <v>4</v>
      </c>
      <c r="E231" s="32">
        <v>6</v>
      </c>
      <c r="F231" s="32">
        <v>31</v>
      </c>
      <c r="G231" s="31">
        <v>0</v>
      </c>
      <c r="H231" s="31">
        <v>0</v>
      </c>
      <c r="I231" s="32">
        <v>41</v>
      </c>
      <c r="J231" s="28"/>
      <c r="K231" s="28"/>
      <c r="L231" s="29"/>
    </row>
    <row r="232" spans="1:12" x14ac:dyDescent="0.15">
      <c r="A232" s="30"/>
      <c r="B232" s="25" t="s">
        <v>293</v>
      </c>
      <c r="C232" s="31">
        <v>0</v>
      </c>
      <c r="D232" s="32">
        <v>3</v>
      </c>
      <c r="E232" s="32">
        <v>9</v>
      </c>
      <c r="F232" s="32">
        <v>22</v>
      </c>
      <c r="G232" s="31">
        <v>0</v>
      </c>
      <c r="H232" s="31">
        <v>0</v>
      </c>
      <c r="I232" s="32">
        <v>34</v>
      </c>
      <c r="J232" s="28"/>
      <c r="K232" s="28"/>
      <c r="L232" s="29"/>
    </row>
    <row r="233" spans="1:12" x14ac:dyDescent="0.15">
      <c r="A233" s="30"/>
      <c r="B233" s="25" t="s">
        <v>294</v>
      </c>
      <c r="C233" s="31">
        <v>0</v>
      </c>
      <c r="D233" s="32">
        <v>3</v>
      </c>
      <c r="E233" s="32">
        <v>5</v>
      </c>
      <c r="F233" s="32">
        <v>19</v>
      </c>
      <c r="G233" s="31">
        <v>0</v>
      </c>
      <c r="H233" s="31">
        <v>0</v>
      </c>
      <c r="I233" s="32">
        <v>27</v>
      </c>
      <c r="J233" s="28"/>
      <c r="K233" s="28"/>
      <c r="L233" s="29"/>
    </row>
    <row r="234" spans="1:12" x14ac:dyDescent="0.15">
      <c r="A234" s="30"/>
      <c r="B234" s="25" t="s">
        <v>295</v>
      </c>
      <c r="C234" s="31">
        <v>0</v>
      </c>
      <c r="D234" s="32">
        <v>4</v>
      </c>
      <c r="E234" s="32">
        <v>6</v>
      </c>
      <c r="F234" s="32">
        <v>32</v>
      </c>
      <c r="G234" s="31">
        <v>0</v>
      </c>
      <c r="H234" s="31">
        <v>0</v>
      </c>
      <c r="I234" s="32">
        <v>42</v>
      </c>
      <c r="J234" s="28"/>
      <c r="K234" s="28"/>
      <c r="L234" s="29"/>
    </row>
    <row r="235" spans="1:12" x14ac:dyDescent="0.15">
      <c r="A235" s="30"/>
      <c r="B235" s="25" t="s">
        <v>296</v>
      </c>
      <c r="C235" s="31">
        <v>0</v>
      </c>
      <c r="D235" s="32">
        <v>6</v>
      </c>
      <c r="E235" s="32">
        <v>4</v>
      </c>
      <c r="F235" s="32">
        <v>24</v>
      </c>
      <c r="G235" s="31">
        <v>0</v>
      </c>
      <c r="H235" s="31">
        <v>0</v>
      </c>
      <c r="I235" s="32">
        <v>34</v>
      </c>
      <c r="J235" s="28"/>
      <c r="K235" s="28"/>
      <c r="L235" s="29"/>
    </row>
    <row r="236" spans="1:12" x14ac:dyDescent="0.15">
      <c r="A236" s="30"/>
      <c r="B236" s="25" t="s">
        <v>297</v>
      </c>
      <c r="C236" s="31">
        <v>0</v>
      </c>
      <c r="D236" s="32">
        <v>7</v>
      </c>
      <c r="E236" s="32">
        <v>7</v>
      </c>
      <c r="F236" s="32">
        <v>29</v>
      </c>
      <c r="G236" s="31">
        <v>0</v>
      </c>
      <c r="H236" s="31">
        <v>0</v>
      </c>
      <c r="I236" s="32">
        <v>43</v>
      </c>
      <c r="J236" s="28"/>
      <c r="K236" s="28"/>
      <c r="L236" s="29"/>
    </row>
    <row r="237" spans="1:12" x14ac:dyDescent="0.15">
      <c r="A237" s="30"/>
      <c r="B237" s="25" t="s">
        <v>298</v>
      </c>
      <c r="C237" s="31">
        <v>0</v>
      </c>
      <c r="D237" s="32">
        <v>4</v>
      </c>
      <c r="E237" s="32">
        <v>5</v>
      </c>
      <c r="F237" s="32">
        <v>29</v>
      </c>
      <c r="G237" s="31">
        <v>0</v>
      </c>
      <c r="H237" s="31">
        <v>0</v>
      </c>
      <c r="I237" s="32">
        <v>38</v>
      </c>
      <c r="J237" s="28"/>
      <c r="K237" s="28"/>
      <c r="L237" s="29"/>
    </row>
    <row r="238" spans="1:12" x14ac:dyDescent="0.15">
      <c r="A238" s="30"/>
      <c r="B238" s="25" t="s">
        <v>299</v>
      </c>
      <c r="C238" s="31">
        <v>0</v>
      </c>
      <c r="D238" s="32">
        <v>4</v>
      </c>
      <c r="E238" s="32">
        <v>6</v>
      </c>
      <c r="F238" s="32">
        <v>28</v>
      </c>
      <c r="G238" s="31">
        <v>0</v>
      </c>
      <c r="H238" s="31">
        <v>0</v>
      </c>
      <c r="I238" s="32">
        <v>38</v>
      </c>
      <c r="J238" s="28"/>
      <c r="K238" s="28"/>
      <c r="L238" s="29"/>
    </row>
    <row r="239" spans="1:12" x14ac:dyDescent="0.15">
      <c r="A239" s="30"/>
      <c r="B239" s="25" t="s">
        <v>300</v>
      </c>
      <c r="C239" s="31">
        <v>0</v>
      </c>
      <c r="D239" s="32">
        <v>4</v>
      </c>
      <c r="E239" s="32">
        <v>1</v>
      </c>
      <c r="F239" s="32">
        <v>28</v>
      </c>
      <c r="G239" s="31">
        <v>0</v>
      </c>
      <c r="H239" s="31">
        <v>0</v>
      </c>
      <c r="I239" s="32">
        <v>33</v>
      </c>
      <c r="J239" s="28"/>
      <c r="K239" s="28"/>
      <c r="L239" s="29"/>
    </row>
    <row r="240" spans="1:12" x14ac:dyDescent="0.15">
      <c r="A240" s="30"/>
      <c r="B240" s="25" t="s">
        <v>301</v>
      </c>
      <c r="C240" s="31">
        <v>0</v>
      </c>
      <c r="D240" s="32">
        <v>5</v>
      </c>
      <c r="E240" s="32">
        <v>3</v>
      </c>
      <c r="F240" s="32">
        <v>30</v>
      </c>
      <c r="G240" s="31">
        <v>0</v>
      </c>
      <c r="H240" s="31">
        <v>0</v>
      </c>
      <c r="I240" s="32">
        <v>38</v>
      </c>
      <c r="J240" s="28"/>
      <c r="K240" s="28"/>
      <c r="L240" s="29"/>
    </row>
    <row r="241" spans="1:12" x14ac:dyDescent="0.15">
      <c r="A241" s="30"/>
      <c r="B241" s="25" t="s">
        <v>302</v>
      </c>
      <c r="C241" s="31">
        <v>0</v>
      </c>
      <c r="D241" s="32">
        <v>5</v>
      </c>
      <c r="E241" s="32">
        <v>3</v>
      </c>
      <c r="F241" s="32">
        <v>29</v>
      </c>
      <c r="G241" s="31">
        <v>0</v>
      </c>
      <c r="H241" s="31">
        <v>0</v>
      </c>
      <c r="I241" s="32">
        <v>37</v>
      </c>
      <c r="J241" s="28"/>
      <c r="K241" s="28"/>
      <c r="L241" s="29"/>
    </row>
    <row r="242" spans="1:12" x14ac:dyDescent="0.15">
      <c r="A242" s="30"/>
      <c r="B242" s="25" t="s">
        <v>303</v>
      </c>
      <c r="C242" s="31">
        <v>0</v>
      </c>
      <c r="D242" s="32">
        <v>4</v>
      </c>
      <c r="E242" s="32">
        <v>3</v>
      </c>
      <c r="F242" s="32">
        <v>33</v>
      </c>
      <c r="G242" s="31">
        <v>0</v>
      </c>
      <c r="H242" s="31">
        <v>0</v>
      </c>
      <c r="I242" s="32">
        <v>40</v>
      </c>
      <c r="J242" s="28"/>
      <c r="K242" s="28"/>
      <c r="L242" s="29"/>
    </row>
    <row r="243" spans="1:12" x14ac:dyDescent="0.15">
      <c r="A243" s="30"/>
      <c r="B243" s="25" t="s">
        <v>304</v>
      </c>
      <c r="C243" s="31">
        <v>0</v>
      </c>
      <c r="D243" s="32">
        <v>7</v>
      </c>
      <c r="E243" s="32">
        <v>6</v>
      </c>
      <c r="F243" s="32">
        <v>45</v>
      </c>
      <c r="G243" s="31">
        <v>0</v>
      </c>
      <c r="H243" s="31">
        <v>0</v>
      </c>
      <c r="I243" s="32">
        <v>58</v>
      </c>
      <c r="J243" s="28"/>
      <c r="K243" s="28"/>
      <c r="L243" s="29"/>
    </row>
    <row r="244" spans="1:12" x14ac:dyDescent="0.15">
      <c r="A244" s="30"/>
      <c r="B244" s="25" t="s">
        <v>305</v>
      </c>
      <c r="C244" s="31">
        <v>0</v>
      </c>
      <c r="D244" s="32">
        <v>6</v>
      </c>
      <c r="E244" s="32">
        <v>6</v>
      </c>
      <c r="F244" s="32">
        <v>47</v>
      </c>
      <c r="G244" s="31">
        <v>0</v>
      </c>
      <c r="H244" s="31">
        <v>0</v>
      </c>
      <c r="I244" s="32">
        <v>59</v>
      </c>
      <c r="J244" s="28"/>
      <c r="K244" s="28"/>
      <c r="L244" s="29"/>
    </row>
    <row r="245" spans="1:12" x14ac:dyDescent="0.15">
      <c r="A245" s="30"/>
      <c r="B245" s="25" t="s">
        <v>306</v>
      </c>
      <c r="C245" s="31">
        <v>0</v>
      </c>
      <c r="D245" s="32">
        <v>5</v>
      </c>
      <c r="E245" s="32">
        <v>8</v>
      </c>
      <c r="F245" s="32">
        <v>53</v>
      </c>
      <c r="G245" s="31">
        <v>0</v>
      </c>
      <c r="H245" s="31">
        <v>0</v>
      </c>
      <c r="I245" s="32">
        <v>66</v>
      </c>
      <c r="J245" s="28"/>
      <c r="K245" s="28"/>
      <c r="L245" s="29"/>
    </row>
    <row r="246" spans="1:12" x14ac:dyDescent="0.15">
      <c r="A246" s="30"/>
      <c r="B246" s="25" t="s">
        <v>307</v>
      </c>
      <c r="C246" s="31">
        <v>0</v>
      </c>
      <c r="D246" s="32">
        <v>4</v>
      </c>
      <c r="E246" s="32">
        <v>12</v>
      </c>
      <c r="F246" s="32">
        <v>44</v>
      </c>
      <c r="G246" s="31">
        <v>0</v>
      </c>
      <c r="H246" s="31">
        <v>0</v>
      </c>
      <c r="I246" s="32">
        <v>60</v>
      </c>
      <c r="J246" s="28"/>
      <c r="K246" s="28"/>
      <c r="L246" s="29"/>
    </row>
    <row r="247" spans="1:12" x14ac:dyDescent="0.15">
      <c r="A247" s="30"/>
      <c r="B247" s="25" t="s">
        <v>308</v>
      </c>
      <c r="C247" s="31">
        <v>0</v>
      </c>
      <c r="D247" s="32">
        <v>3</v>
      </c>
      <c r="E247" s="32">
        <v>9</v>
      </c>
      <c r="F247" s="32">
        <v>38</v>
      </c>
      <c r="G247" s="31">
        <v>0</v>
      </c>
      <c r="H247" s="31">
        <v>0</v>
      </c>
      <c r="I247" s="32">
        <v>50</v>
      </c>
      <c r="J247" s="28"/>
      <c r="K247" s="28"/>
      <c r="L247" s="29"/>
    </row>
    <row r="248" spans="1:12" x14ac:dyDescent="0.15">
      <c r="A248" s="30"/>
      <c r="B248" s="25" t="s">
        <v>309</v>
      </c>
      <c r="C248" s="31">
        <v>0</v>
      </c>
      <c r="D248" s="32">
        <v>3</v>
      </c>
      <c r="E248" s="32">
        <v>6</v>
      </c>
      <c r="F248" s="32">
        <v>44</v>
      </c>
      <c r="G248" s="31">
        <v>0</v>
      </c>
      <c r="H248" s="31">
        <v>0</v>
      </c>
      <c r="I248" s="32">
        <v>53</v>
      </c>
      <c r="J248" s="28"/>
      <c r="K248" s="28"/>
      <c r="L248" s="29"/>
    </row>
    <row r="249" spans="1:12" x14ac:dyDescent="0.15">
      <c r="A249" s="30"/>
      <c r="B249" s="25" t="s">
        <v>310</v>
      </c>
      <c r="C249" s="31">
        <v>0</v>
      </c>
      <c r="D249" s="32">
        <v>4</v>
      </c>
      <c r="E249" s="32">
        <v>11</v>
      </c>
      <c r="F249" s="32">
        <v>53</v>
      </c>
      <c r="G249" s="31">
        <v>0</v>
      </c>
      <c r="H249" s="31">
        <v>0</v>
      </c>
      <c r="I249" s="32">
        <v>68</v>
      </c>
      <c r="J249" s="28"/>
      <c r="K249" s="28"/>
      <c r="L249" s="29"/>
    </row>
    <row r="250" spans="1:12" x14ac:dyDescent="0.15">
      <c r="A250" s="30"/>
      <c r="B250" s="25" t="s">
        <v>311</v>
      </c>
      <c r="C250" s="31">
        <v>0</v>
      </c>
      <c r="D250" s="32">
        <v>5</v>
      </c>
      <c r="E250" s="32">
        <v>7</v>
      </c>
      <c r="F250" s="32">
        <v>45</v>
      </c>
      <c r="G250" s="31">
        <v>0</v>
      </c>
      <c r="H250" s="31">
        <v>0</v>
      </c>
      <c r="I250" s="32">
        <v>57</v>
      </c>
      <c r="J250" s="28"/>
      <c r="K250" s="28"/>
      <c r="L250" s="29"/>
    </row>
    <row r="251" spans="1:12" x14ac:dyDescent="0.15">
      <c r="A251" s="30"/>
      <c r="B251" s="25" t="s">
        <v>312</v>
      </c>
      <c r="C251" s="31">
        <v>0</v>
      </c>
      <c r="D251" s="32">
        <v>6</v>
      </c>
      <c r="E251" s="32">
        <v>12</v>
      </c>
      <c r="F251" s="32">
        <v>44</v>
      </c>
      <c r="G251" s="31">
        <v>0</v>
      </c>
      <c r="H251" s="31">
        <v>0</v>
      </c>
      <c r="I251" s="32">
        <v>62</v>
      </c>
      <c r="J251" s="28"/>
      <c r="K251" s="28"/>
      <c r="L251" s="29"/>
    </row>
    <row r="252" spans="1:12" x14ac:dyDescent="0.15">
      <c r="A252" s="30"/>
      <c r="B252" s="25" t="s">
        <v>313</v>
      </c>
      <c r="C252" s="31">
        <v>0</v>
      </c>
      <c r="D252" s="32">
        <v>6</v>
      </c>
      <c r="E252" s="32">
        <v>16</v>
      </c>
      <c r="F252" s="32">
        <v>40</v>
      </c>
      <c r="G252" s="31">
        <v>0</v>
      </c>
      <c r="H252" s="31">
        <v>0</v>
      </c>
      <c r="I252" s="32">
        <v>62</v>
      </c>
      <c r="J252" s="28"/>
      <c r="K252" s="28"/>
      <c r="L252" s="29"/>
    </row>
    <row r="253" spans="1:12" x14ac:dyDescent="0.15">
      <c r="A253" s="30"/>
      <c r="B253" s="25" t="s">
        <v>314</v>
      </c>
      <c r="C253" s="31">
        <v>0</v>
      </c>
      <c r="D253" s="32">
        <v>7</v>
      </c>
      <c r="E253" s="32">
        <v>9</v>
      </c>
      <c r="F253" s="32">
        <v>46</v>
      </c>
      <c r="G253" s="31">
        <v>0</v>
      </c>
      <c r="H253" s="31">
        <v>0</v>
      </c>
      <c r="I253" s="32">
        <v>62</v>
      </c>
      <c r="J253" s="28"/>
      <c r="K253" s="28"/>
      <c r="L253" s="29"/>
    </row>
    <row r="254" spans="1:12" x14ac:dyDescent="0.15">
      <c r="A254" s="30"/>
      <c r="B254" s="25" t="s">
        <v>315</v>
      </c>
      <c r="C254" s="31">
        <v>0</v>
      </c>
      <c r="D254" s="32">
        <v>5</v>
      </c>
      <c r="E254" s="32">
        <v>5</v>
      </c>
      <c r="F254" s="32">
        <v>34</v>
      </c>
      <c r="G254" s="31">
        <v>0</v>
      </c>
      <c r="H254" s="31">
        <v>0</v>
      </c>
      <c r="I254" s="32">
        <v>44</v>
      </c>
      <c r="J254" s="28"/>
      <c r="K254" s="28"/>
      <c r="L254" s="29"/>
    </row>
    <row r="255" spans="1:12" x14ac:dyDescent="0.15">
      <c r="A255" s="30"/>
      <c r="B255" s="25" t="s">
        <v>316</v>
      </c>
      <c r="C255" s="31">
        <v>0</v>
      </c>
      <c r="D255" s="32">
        <v>4</v>
      </c>
      <c r="E255" s="32">
        <v>8</v>
      </c>
      <c r="F255" s="32">
        <v>38</v>
      </c>
      <c r="G255" s="31">
        <v>0</v>
      </c>
      <c r="H255" s="31">
        <v>0</v>
      </c>
      <c r="I255" s="32">
        <v>50</v>
      </c>
      <c r="J255" s="28"/>
      <c r="K255" s="28"/>
      <c r="L255" s="29"/>
    </row>
    <row r="256" spans="1:12" x14ac:dyDescent="0.15">
      <c r="A256" s="30"/>
      <c r="B256" s="25" t="s">
        <v>317</v>
      </c>
      <c r="C256" s="31">
        <v>0</v>
      </c>
      <c r="D256" s="32">
        <v>3</v>
      </c>
      <c r="E256" s="32">
        <v>4</v>
      </c>
      <c r="F256" s="32">
        <v>26</v>
      </c>
      <c r="G256" s="31">
        <v>0</v>
      </c>
      <c r="H256" s="31">
        <v>0</v>
      </c>
      <c r="I256" s="32">
        <v>33</v>
      </c>
      <c r="J256" s="28"/>
      <c r="K256" s="28"/>
      <c r="L256" s="29"/>
    </row>
    <row r="257" spans="1:12" x14ac:dyDescent="0.15">
      <c r="A257" s="30"/>
      <c r="B257" s="25" t="s">
        <v>318</v>
      </c>
      <c r="C257" s="31">
        <v>0</v>
      </c>
      <c r="D257" s="32">
        <v>4</v>
      </c>
      <c r="E257" s="32">
        <v>3</v>
      </c>
      <c r="F257" s="32">
        <v>25</v>
      </c>
      <c r="G257" s="31">
        <v>0</v>
      </c>
      <c r="H257" s="31">
        <v>0</v>
      </c>
      <c r="I257" s="32">
        <v>32</v>
      </c>
      <c r="J257" s="28"/>
      <c r="K257" s="28"/>
      <c r="L257" s="29"/>
    </row>
    <row r="258" spans="1:12" x14ac:dyDescent="0.15">
      <c r="A258" s="30"/>
      <c r="B258" s="25" t="s">
        <v>319</v>
      </c>
      <c r="C258" s="31">
        <v>0</v>
      </c>
      <c r="D258" s="32">
        <v>2</v>
      </c>
      <c r="E258" s="32">
        <v>5</v>
      </c>
      <c r="F258" s="32">
        <v>17</v>
      </c>
      <c r="G258" s="31">
        <v>0</v>
      </c>
      <c r="H258" s="31">
        <v>0</v>
      </c>
      <c r="I258" s="32">
        <v>24</v>
      </c>
      <c r="J258" s="28"/>
      <c r="K258" s="28"/>
      <c r="L258" s="29"/>
    </row>
    <row r="259" spans="1:12" x14ac:dyDescent="0.15">
      <c r="A259" s="30"/>
      <c r="B259" s="25" t="s">
        <v>320</v>
      </c>
      <c r="C259" s="31">
        <v>0</v>
      </c>
      <c r="D259" s="32">
        <v>1</v>
      </c>
      <c r="E259" s="32">
        <v>4</v>
      </c>
      <c r="F259" s="32">
        <v>24</v>
      </c>
      <c r="G259" s="31">
        <v>0</v>
      </c>
      <c r="H259" s="31">
        <v>0</v>
      </c>
      <c r="I259" s="32">
        <v>29</v>
      </c>
      <c r="J259" s="28"/>
      <c r="K259" s="28"/>
      <c r="L259" s="29"/>
    </row>
    <row r="260" spans="1:12" x14ac:dyDescent="0.15">
      <c r="A260" s="30"/>
      <c r="B260" s="25" t="s">
        <v>321</v>
      </c>
      <c r="C260" s="31">
        <v>0</v>
      </c>
      <c r="D260" s="32">
        <v>1</v>
      </c>
      <c r="E260" s="32">
        <v>2</v>
      </c>
      <c r="F260" s="32">
        <v>28</v>
      </c>
      <c r="G260" s="31">
        <v>0</v>
      </c>
      <c r="H260" s="31">
        <v>0</v>
      </c>
      <c r="I260" s="32">
        <v>31</v>
      </c>
      <c r="J260" s="28"/>
      <c r="K260" s="28"/>
      <c r="L260" s="29"/>
    </row>
    <row r="261" spans="1:12" x14ac:dyDescent="0.15">
      <c r="A261" s="30"/>
      <c r="B261" s="25" t="s">
        <v>322</v>
      </c>
      <c r="C261" s="31">
        <v>0</v>
      </c>
      <c r="D261" s="32">
        <v>3</v>
      </c>
      <c r="E261" s="32">
        <v>4</v>
      </c>
      <c r="F261" s="32">
        <v>27</v>
      </c>
      <c r="G261" s="31">
        <v>0</v>
      </c>
      <c r="H261" s="31">
        <v>0</v>
      </c>
      <c r="I261" s="32">
        <v>34</v>
      </c>
      <c r="J261" s="28"/>
      <c r="K261" s="28"/>
      <c r="L261" s="29"/>
    </row>
    <row r="262" spans="1:12" x14ac:dyDescent="0.15">
      <c r="A262" s="30"/>
      <c r="B262" s="25" t="s">
        <v>323</v>
      </c>
      <c r="C262" s="31">
        <v>0</v>
      </c>
      <c r="D262" s="32">
        <v>2</v>
      </c>
      <c r="E262" s="32">
        <v>7</v>
      </c>
      <c r="F262" s="32">
        <v>29</v>
      </c>
      <c r="G262" s="31">
        <v>0</v>
      </c>
      <c r="H262" s="31">
        <v>0</v>
      </c>
      <c r="I262" s="32">
        <v>38</v>
      </c>
      <c r="J262" s="28"/>
      <c r="K262" s="28"/>
      <c r="L262" s="29"/>
    </row>
    <row r="263" spans="1:12" x14ac:dyDescent="0.15">
      <c r="A263" s="30"/>
      <c r="B263" s="25" t="s">
        <v>324</v>
      </c>
      <c r="C263" s="31">
        <v>0</v>
      </c>
      <c r="D263" s="32">
        <v>1</v>
      </c>
      <c r="E263" s="32">
        <v>4</v>
      </c>
      <c r="F263" s="32">
        <v>31</v>
      </c>
      <c r="G263" s="31">
        <v>0</v>
      </c>
      <c r="H263" s="31">
        <v>0</v>
      </c>
      <c r="I263" s="32">
        <v>36</v>
      </c>
      <c r="J263" s="28"/>
      <c r="K263" s="28"/>
      <c r="L263" s="29"/>
    </row>
    <row r="264" spans="1:12" x14ac:dyDescent="0.15">
      <c r="A264" s="30"/>
      <c r="B264" s="25" t="s">
        <v>325</v>
      </c>
      <c r="C264" s="31">
        <v>0</v>
      </c>
      <c r="D264" s="32">
        <v>0</v>
      </c>
      <c r="E264" s="32">
        <v>7</v>
      </c>
      <c r="F264" s="32">
        <v>26</v>
      </c>
      <c r="G264" s="31">
        <v>0</v>
      </c>
      <c r="H264" s="31">
        <v>0</v>
      </c>
      <c r="I264" s="32">
        <v>33</v>
      </c>
      <c r="J264" s="28"/>
      <c r="K264" s="28"/>
      <c r="L264" s="29"/>
    </row>
    <row r="265" spans="1:12" x14ac:dyDescent="0.15">
      <c r="A265" s="30"/>
      <c r="B265" s="25" t="s">
        <v>326</v>
      </c>
      <c r="C265" s="31">
        <v>0</v>
      </c>
      <c r="D265" s="32">
        <v>2</v>
      </c>
      <c r="E265" s="32">
        <v>6</v>
      </c>
      <c r="F265" s="32">
        <v>28</v>
      </c>
      <c r="G265" s="31">
        <v>0</v>
      </c>
      <c r="H265" s="31">
        <v>0</v>
      </c>
      <c r="I265" s="32">
        <v>36</v>
      </c>
      <c r="J265" s="28"/>
      <c r="K265" s="28"/>
      <c r="L265" s="29"/>
    </row>
    <row r="266" spans="1:12" x14ac:dyDescent="0.15">
      <c r="A266" s="30"/>
      <c r="B266" s="25" t="s">
        <v>327</v>
      </c>
      <c r="C266" s="31">
        <v>0</v>
      </c>
      <c r="D266" s="32">
        <v>3</v>
      </c>
      <c r="E266" s="32">
        <v>3</v>
      </c>
      <c r="F266" s="32">
        <v>33</v>
      </c>
      <c r="G266" s="31">
        <v>0</v>
      </c>
      <c r="H266" s="31">
        <v>0</v>
      </c>
      <c r="I266" s="32">
        <v>39</v>
      </c>
      <c r="J266" s="28"/>
      <c r="K266" s="28"/>
      <c r="L266" s="29"/>
    </row>
    <row r="267" spans="1:12" x14ac:dyDescent="0.15">
      <c r="A267" s="30"/>
      <c r="B267" s="25" t="s">
        <v>328</v>
      </c>
      <c r="C267" s="31">
        <v>0</v>
      </c>
      <c r="D267" s="32">
        <v>4</v>
      </c>
      <c r="E267" s="32">
        <v>4</v>
      </c>
      <c r="F267" s="32">
        <v>27</v>
      </c>
      <c r="G267" s="31">
        <v>0</v>
      </c>
      <c r="H267" s="31">
        <v>0</v>
      </c>
      <c r="I267" s="32">
        <v>35</v>
      </c>
      <c r="J267" s="28"/>
      <c r="K267" s="28"/>
      <c r="L267" s="29"/>
    </row>
    <row r="268" spans="1:12" x14ac:dyDescent="0.15">
      <c r="A268" s="30"/>
      <c r="B268" s="25" t="s">
        <v>329</v>
      </c>
      <c r="C268" s="31">
        <v>0</v>
      </c>
      <c r="D268" s="32">
        <v>2</v>
      </c>
      <c r="E268" s="32">
        <v>4</v>
      </c>
      <c r="F268" s="32">
        <v>24</v>
      </c>
      <c r="G268" s="31">
        <v>0</v>
      </c>
      <c r="H268" s="31">
        <v>0</v>
      </c>
      <c r="I268" s="32">
        <v>30</v>
      </c>
      <c r="J268" s="28"/>
      <c r="K268" s="28"/>
      <c r="L268" s="29"/>
    </row>
    <row r="269" spans="1:12" x14ac:dyDescent="0.15">
      <c r="A269" s="30"/>
      <c r="B269" s="25" t="s">
        <v>330</v>
      </c>
      <c r="C269" s="31">
        <v>0</v>
      </c>
      <c r="D269" s="32">
        <v>5</v>
      </c>
      <c r="E269" s="32">
        <v>2</v>
      </c>
      <c r="F269" s="32">
        <v>28</v>
      </c>
      <c r="G269" s="31">
        <v>0</v>
      </c>
      <c r="H269" s="31">
        <v>0</v>
      </c>
      <c r="I269" s="32">
        <v>35</v>
      </c>
      <c r="J269" s="28"/>
      <c r="K269" s="28"/>
      <c r="L269" s="29"/>
    </row>
    <row r="270" spans="1:12" x14ac:dyDescent="0.15">
      <c r="A270" s="30"/>
      <c r="B270" s="25" t="s">
        <v>331</v>
      </c>
      <c r="C270" s="31">
        <v>0</v>
      </c>
      <c r="D270" s="32">
        <v>2</v>
      </c>
      <c r="E270" s="32">
        <v>4</v>
      </c>
      <c r="F270" s="32">
        <v>22</v>
      </c>
      <c r="G270" s="31">
        <v>0</v>
      </c>
      <c r="H270" s="31">
        <v>0</v>
      </c>
      <c r="I270" s="32">
        <v>28</v>
      </c>
      <c r="J270" s="28"/>
      <c r="K270" s="28"/>
      <c r="L270" s="29"/>
    </row>
    <row r="271" spans="1:12" x14ac:dyDescent="0.15">
      <c r="A271" s="30"/>
      <c r="B271" s="25" t="s">
        <v>332</v>
      </c>
      <c r="C271" s="31">
        <v>0</v>
      </c>
      <c r="D271" s="32">
        <v>1</v>
      </c>
      <c r="E271" s="32">
        <v>6</v>
      </c>
      <c r="F271" s="32">
        <v>11</v>
      </c>
      <c r="G271" s="31">
        <v>0</v>
      </c>
      <c r="H271" s="31">
        <v>0</v>
      </c>
      <c r="I271" s="32">
        <v>18</v>
      </c>
      <c r="J271" s="28"/>
      <c r="K271" s="28"/>
      <c r="L271" s="29"/>
    </row>
    <row r="272" spans="1:12" x14ac:dyDescent="0.15">
      <c r="A272" s="30"/>
      <c r="B272" s="25" t="s">
        <v>333</v>
      </c>
      <c r="C272" s="31">
        <v>0</v>
      </c>
      <c r="D272" s="32">
        <v>5</v>
      </c>
      <c r="E272" s="32">
        <v>7</v>
      </c>
      <c r="F272" s="32">
        <v>19</v>
      </c>
      <c r="G272" s="31">
        <v>0</v>
      </c>
      <c r="H272" s="31">
        <v>0</v>
      </c>
      <c r="I272" s="32">
        <v>31</v>
      </c>
      <c r="J272" s="28"/>
      <c r="K272" s="28"/>
      <c r="L272" s="29"/>
    </row>
    <row r="273" spans="1:12" x14ac:dyDescent="0.15">
      <c r="A273" s="30"/>
      <c r="B273" s="25" t="s">
        <v>334</v>
      </c>
      <c r="C273" s="31">
        <v>0</v>
      </c>
      <c r="D273" s="32">
        <v>3</v>
      </c>
      <c r="E273" s="32">
        <v>6</v>
      </c>
      <c r="F273" s="32">
        <v>29</v>
      </c>
      <c r="G273" s="31">
        <v>0</v>
      </c>
      <c r="H273" s="31">
        <v>0</v>
      </c>
      <c r="I273" s="32">
        <v>38</v>
      </c>
      <c r="J273" s="28"/>
      <c r="K273" s="28"/>
      <c r="L273" s="29"/>
    </row>
    <row r="274" spans="1:12" x14ac:dyDescent="0.15">
      <c r="A274" s="30"/>
      <c r="B274" s="25" t="s">
        <v>335</v>
      </c>
      <c r="C274" s="31">
        <v>0</v>
      </c>
      <c r="D274" s="32">
        <v>5</v>
      </c>
      <c r="E274" s="32">
        <v>8</v>
      </c>
      <c r="F274" s="32">
        <v>26</v>
      </c>
      <c r="G274" s="31">
        <v>0</v>
      </c>
      <c r="H274" s="31">
        <v>0</v>
      </c>
      <c r="I274" s="32">
        <v>39</v>
      </c>
      <c r="J274" s="28"/>
      <c r="K274" s="28"/>
      <c r="L274" s="29"/>
    </row>
    <row r="275" spans="1:12" x14ac:dyDescent="0.15">
      <c r="A275" s="30"/>
      <c r="B275" s="25" t="s">
        <v>336</v>
      </c>
      <c r="C275" s="31">
        <v>0</v>
      </c>
      <c r="D275" s="32">
        <v>6</v>
      </c>
      <c r="E275" s="32">
        <v>7</v>
      </c>
      <c r="F275" s="32">
        <v>34</v>
      </c>
      <c r="G275" s="31">
        <v>0</v>
      </c>
      <c r="H275" s="31">
        <v>0</v>
      </c>
      <c r="I275" s="32">
        <v>47</v>
      </c>
      <c r="J275" s="28"/>
      <c r="K275" s="28"/>
      <c r="L275" s="29"/>
    </row>
    <row r="276" spans="1:12" x14ac:dyDescent="0.15">
      <c r="A276" s="30"/>
      <c r="B276" s="25" t="s">
        <v>337</v>
      </c>
      <c r="C276" s="31">
        <v>0</v>
      </c>
      <c r="D276" s="32">
        <v>5</v>
      </c>
      <c r="E276" s="32">
        <v>8</v>
      </c>
      <c r="F276" s="32">
        <v>41</v>
      </c>
      <c r="G276" s="31">
        <v>0</v>
      </c>
      <c r="H276" s="31">
        <v>0</v>
      </c>
      <c r="I276" s="32">
        <v>54</v>
      </c>
      <c r="J276" s="28"/>
      <c r="K276" s="28"/>
      <c r="L276" s="29"/>
    </row>
    <row r="277" spans="1:12" x14ac:dyDescent="0.15">
      <c r="A277" s="30"/>
      <c r="B277" s="25" t="s">
        <v>338</v>
      </c>
      <c r="C277" s="31">
        <v>0</v>
      </c>
      <c r="D277" s="32">
        <v>7</v>
      </c>
      <c r="E277" s="32">
        <v>10</v>
      </c>
      <c r="F277" s="32">
        <v>51</v>
      </c>
      <c r="G277" s="31">
        <v>0</v>
      </c>
      <c r="H277" s="31">
        <v>0</v>
      </c>
      <c r="I277" s="32">
        <v>68</v>
      </c>
      <c r="J277" s="28"/>
      <c r="K277" s="28"/>
      <c r="L277" s="29"/>
    </row>
    <row r="278" spans="1:12" x14ac:dyDescent="0.15">
      <c r="A278" s="30"/>
      <c r="B278" s="25" t="s">
        <v>339</v>
      </c>
      <c r="C278" s="31">
        <v>0</v>
      </c>
      <c r="D278" s="32">
        <v>6</v>
      </c>
      <c r="E278" s="32">
        <v>9</v>
      </c>
      <c r="F278" s="32">
        <v>45</v>
      </c>
      <c r="G278" s="31">
        <v>0</v>
      </c>
      <c r="H278" s="31">
        <v>0</v>
      </c>
      <c r="I278" s="32">
        <v>60</v>
      </c>
      <c r="J278" s="28"/>
      <c r="K278" s="28"/>
      <c r="L278" s="29"/>
    </row>
    <row r="279" spans="1:12" x14ac:dyDescent="0.15">
      <c r="A279" s="30"/>
      <c r="B279" s="25" t="s">
        <v>340</v>
      </c>
      <c r="C279" s="31">
        <v>0</v>
      </c>
      <c r="D279" s="32">
        <v>3</v>
      </c>
      <c r="E279" s="32">
        <v>11</v>
      </c>
      <c r="F279" s="32">
        <v>50</v>
      </c>
      <c r="G279" s="31">
        <v>0</v>
      </c>
      <c r="H279" s="31">
        <v>0</v>
      </c>
      <c r="I279" s="32">
        <v>64</v>
      </c>
      <c r="J279" s="28"/>
      <c r="K279" s="28"/>
      <c r="L279" s="29"/>
    </row>
    <row r="280" spans="1:12" x14ac:dyDescent="0.15">
      <c r="A280" s="30"/>
      <c r="B280" s="25" t="s">
        <v>341</v>
      </c>
      <c r="C280" s="31">
        <v>0</v>
      </c>
      <c r="D280" s="32">
        <v>2</v>
      </c>
      <c r="E280" s="32">
        <v>1</v>
      </c>
      <c r="F280" s="32">
        <v>44</v>
      </c>
      <c r="G280" s="31">
        <v>0</v>
      </c>
      <c r="H280" s="31">
        <v>0</v>
      </c>
      <c r="I280" s="32">
        <v>47</v>
      </c>
      <c r="J280" s="28"/>
      <c r="K280" s="28"/>
      <c r="L280" s="29"/>
    </row>
    <row r="281" spans="1:12" x14ac:dyDescent="0.15">
      <c r="A281" s="30"/>
      <c r="B281" s="25" t="s">
        <v>342</v>
      </c>
      <c r="C281" s="31">
        <v>0</v>
      </c>
      <c r="D281" s="32">
        <v>5</v>
      </c>
      <c r="E281" s="32">
        <v>5</v>
      </c>
      <c r="F281" s="32">
        <v>43</v>
      </c>
      <c r="G281" s="31">
        <v>0</v>
      </c>
      <c r="H281" s="31">
        <v>0</v>
      </c>
      <c r="I281" s="32">
        <v>53</v>
      </c>
      <c r="J281" s="28"/>
      <c r="K281" s="28"/>
      <c r="L281" s="29"/>
    </row>
    <row r="282" spans="1:12" x14ac:dyDescent="0.15">
      <c r="A282" s="30"/>
      <c r="B282" s="25" t="s">
        <v>343</v>
      </c>
      <c r="C282" s="31">
        <v>0</v>
      </c>
      <c r="D282" s="32">
        <v>4</v>
      </c>
      <c r="E282" s="32">
        <v>6</v>
      </c>
      <c r="F282" s="32">
        <v>39</v>
      </c>
      <c r="G282" s="31">
        <v>0</v>
      </c>
      <c r="H282" s="31">
        <v>0</v>
      </c>
      <c r="I282" s="32">
        <v>49</v>
      </c>
      <c r="J282" s="28"/>
      <c r="K282" s="28"/>
      <c r="L282" s="29"/>
    </row>
    <row r="283" spans="1:12" x14ac:dyDescent="0.15">
      <c r="A283" s="30"/>
      <c r="B283" s="25" t="s">
        <v>344</v>
      </c>
      <c r="C283" s="31">
        <v>0</v>
      </c>
      <c r="D283" s="32">
        <v>5</v>
      </c>
      <c r="E283" s="32">
        <v>2</v>
      </c>
      <c r="F283" s="32">
        <v>41</v>
      </c>
      <c r="G283" s="31">
        <v>0</v>
      </c>
      <c r="H283" s="31">
        <v>0</v>
      </c>
      <c r="I283" s="32">
        <v>48</v>
      </c>
      <c r="J283" s="28"/>
      <c r="K283" s="28"/>
      <c r="L283" s="29"/>
    </row>
    <row r="284" spans="1:12" x14ac:dyDescent="0.15">
      <c r="A284" s="30"/>
      <c r="B284" s="25" t="s">
        <v>345</v>
      </c>
      <c r="C284" s="31">
        <v>0</v>
      </c>
      <c r="D284" s="32">
        <v>7</v>
      </c>
      <c r="E284" s="32">
        <v>3</v>
      </c>
      <c r="F284" s="32">
        <v>42</v>
      </c>
      <c r="G284" s="31">
        <v>0</v>
      </c>
      <c r="H284" s="31">
        <v>0</v>
      </c>
      <c r="I284" s="32">
        <v>52</v>
      </c>
      <c r="J284" s="28"/>
      <c r="K284" s="28"/>
      <c r="L284" s="29"/>
    </row>
    <row r="285" spans="1:12" x14ac:dyDescent="0.15">
      <c r="A285" s="30"/>
      <c r="B285" s="25" t="s">
        <v>346</v>
      </c>
      <c r="C285" s="31">
        <v>0</v>
      </c>
      <c r="D285" s="32">
        <v>8</v>
      </c>
      <c r="E285" s="32">
        <v>2</v>
      </c>
      <c r="F285" s="32">
        <v>35</v>
      </c>
      <c r="G285" s="31">
        <v>0</v>
      </c>
      <c r="H285" s="31">
        <v>0</v>
      </c>
      <c r="I285" s="32">
        <v>45</v>
      </c>
      <c r="J285" s="28"/>
      <c r="K285" s="28"/>
      <c r="L285" s="29"/>
    </row>
    <row r="286" spans="1:12" x14ac:dyDescent="0.15">
      <c r="A286" s="30"/>
      <c r="B286" s="25" t="s">
        <v>347</v>
      </c>
      <c r="C286" s="31">
        <v>0</v>
      </c>
      <c r="D286" s="32">
        <v>4</v>
      </c>
      <c r="E286" s="32">
        <v>5</v>
      </c>
      <c r="F286" s="32">
        <v>37</v>
      </c>
      <c r="G286" s="31">
        <v>0</v>
      </c>
      <c r="H286" s="31">
        <v>0</v>
      </c>
      <c r="I286" s="32">
        <v>46</v>
      </c>
      <c r="J286" s="28"/>
      <c r="K286" s="28"/>
      <c r="L286" s="29"/>
    </row>
    <row r="287" spans="1:12" x14ac:dyDescent="0.15">
      <c r="A287" s="30"/>
      <c r="B287" s="25" t="s">
        <v>348</v>
      </c>
      <c r="C287" s="31">
        <v>0</v>
      </c>
      <c r="D287" s="32">
        <v>4</v>
      </c>
      <c r="E287" s="32">
        <v>4</v>
      </c>
      <c r="F287" s="32">
        <v>31</v>
      </c>
      <c r="G287" s="31">
        <v>0</v>
      </c>
      <c r="H287" s="31">
        <v>0</v>
      </c>
      <c r="I287" s="32">
        <v>39</v>
      </c>
      <c r="J287" s="28"/>
      <c r="K287" s="28"/>
      <c r="L287" s="29"/>
    </row>
    <row r="288" spans="1:12" x14ac:dyDescent="0.15">
      <c r="A288" s="30"/>
      <c r="B288" s="25" t="s">
        <v>349</v>
      </c>
      <c r="C288" s="31">
        <v>0</v>
      </c>
      <c r="D288" s="32">
        <v>6</v>
      </c>
      <c r="E288" s="32">
        <v>2</v>
      </c>
      <c r="F288" s="32">
        <v>30</v>
      </c>
      <c r="G288" s="31">
        <v>0</v>
      </c>
      <c r="H288" s="31">
        <v>0</v>
      </c>
      <c r="I288" s="32">
        <v>38</v>
      </c>
      <c r="J288" s="28"/>
      <c r="K288" s="28"/>
      <c r="L288" s="29"/>
    </row>
    <row r="289" spans="1:12" x14ac:dyDescent="0.15">
      <c r="A289" s="30"/>
      <c r="B289" s="25" t="s">
        <v>350</v>
      </c>
      <c r="C289" s="31">
        <v>0</v>
      </c>
      <c r="D289" s="32">
        <v>6</v>
      </c>
      <c r="E289" s="32">
        <v>4</v>
      </c>
      <c r="F289" s="32">
        <v>43</v>
      </c>
      <c r="G289" s="31">
        <v>0</v>
      </c>
      <c r="H289" s="31">
        <v>0</v>
      </c>
      <c r="I289" s="32">
        <v>53</v>
      </c>
      <c r="J289" s="28"/>
      <c r="K289" s="28"/>
      <c r="L289" s="29"/>
    </row>
    <row r="290" spans="1:12" x14ac:dyDescent="0.15">
      <c r="A290" s="30"/>
      <c r="B290" s="25" t="s">
        <v>351</v>
      </c>
      <c r="C290" s="31">
        <v>0</v>
      </c>
      <c r="D290" s="32">
        <v>0</v>
      </c>
      <c r="E290" s="32">
        <v>2</v>
      </c>
      <c r="F290" s="32">
        <v>34</v>
      </c>
      <c r="G290" s="31">
        <v>0</v>
      </c>
      <c r="H290" s="31">
        <v>0</v>
      </c>
      <c r="I290" s="32">
        <v>36</v>
      </c>
      <c r="J290" s="28"/>
      <c r="K290" s="28"/>
      <c r="L290" s="29"/>
    </row>
    <row r="291" spans="1:12" x14ac:dyDescent="0.15">
      <c r="A291" s="30"/>
      <c r="B291" s="25" t="s">
        <v>352</v>
      </c>
      <c r="C291" s="31">
        <v>0</v>
      </c>
      <c r="D291" s="32">
        <v>5</v>
      </c>
      <c r="E291" s="32">
        <v>3</v>
      </c>
      <c r="F291" s="32">
        <v>38</v>
      </c>
      <c r="G291" s="31">
        <v>0</v>
      </c>
      <c r="H291" s="31">
        <v>0</v>
      </c>
      <c r="I291" s="32">
        <v>46</v>
      </c>
      <c r="J291" s="28"/>
      <c r="K291" s="28"/>
      <c r="L291" s="29"/>
    </row>
    <row r="292" spans="1:12" x14ac:dyDescent="0.15">
      <c r="A292" s="30"/>
      <c r="B292" s="25" t="s">
        <v>353</v>
      </c>
      <c r="C292" s="31">
        <v>0</v>
      </c>
      <c r="D292" s="32">
        <v>3</v>
      </c>
      <c r="E292" s="32">
        <v>5</v>
      </c>
      <c r="F292" s="32">
        <v>41</v>
      </c>
      <c r="G292" s="31">
        <v>0</v>
      </c>
      <c r="H292" s="31">
        <v>0</v>
      </c>
      <c r="I292" s="32">
        <v>49</v>
      </c>
      <c r="J292" s="28"/>
      <c r="K292" s="28"/>
      <c r="L292" s="29"/>
    </row>
    <row r="293" spans="1:12" x14ac:dyDescent="0.15">
      <c r="A293" s="30"/>
      <c r="B293" s="25" t="s">
        <v>354</v>
      </c>
      <c r="C293" s="31">
        <v>0</v>
      </c>
      <c r="D293" s="32">
        <v>4</v>
      </c>
      <c r="E293" s="32">
        <v>3</v>
      </c>
      <c r="F293" s="32">
        <v>54</v>
      </c>
      <c r="G293" s="31">
        <v>0</v>
      </c>
      <c r="H293" s="31">
        <v>0</v>
      </c>
      <c r="I293" s="32">
        <v>61</v>
      </c>
      <c r="J293" s="28"/>
      <c r="K293" s="28"/>
      <c r="L293" s="29"/>
    </row>
    <row r="294" spans="1:12" x14ac:dyDescent="0.15">
      <c r="A294" s="30"/>
      <c r="B294" s="25" t="s">
        <v>355</v>
      </c>
      <c r="C294" s="31">
        <v>0</v>
      </c>
      <c r="D294" s="32">
        <v>1</v>
      </c>
      <c r="E294" s="32">
        <v>8</v>
      </c>
      <c r="F294" s="32">
        <v>66</v>
      </c>
      <c r="G294" s="31">
        <v>0</v>
      </c>
      <c r="H294" s="31">
        <v>0</v>
      </c>
      <c r="I294" s="32">
        <v>75</v>
      </c>
      <c r="J294" s="28"/>
      <c r="K294" s="28"/>
      <c r="L294" s="29"/>
    </row>
    <row r="295" spans="1:12" x14ac:dyDescent="0.15">
      <c r="A295" s="30"/>
      <c r="B295" s="25" t="s">
        <v>356</v>
      </c>
      <c r="C295" s="31">
        <v>0</v>
      </c>
      <c r="D295" s="32">
        <v>5</v>
      </c>
      <c r="E295" s="32">
        <v>9</v>
      </c>
      <c r="F295" s="32">
        <v>66</v>
      </c>
      <c r="G295" s="31">
        <v>0</v>
      </c>
      <c r="H295" s="31">
        <v>0</v>
      </c>
      <c r="I295" s="32">
        <v>80</v>
      </c>
      <c r="J295" s="28"/>
      <c r="K295" s="28"/>
      <c r="L295" s="29"/>
    </row>
    <row r="296" spans="1:12" x14ac:dyDescent="0.15">
      <c r="A296" s="30"/>
      <c r="B296" s="25" t="s">
        <v>357</v>
      </c>
      <c r="C296" s="31">
        <v>0</v>
      </c>
      <c r="D296" s="32">
        <v>2</v>
      </c>
      <c r="E296" s="32">
        <v>5</v>
      </c>
      <c r="F296" s="32">
        <v>57</v>
      </c>
      <c r="G296" s="31">
        <v>0</v>
      </c>
      <c r="H296" s="31">
        <v>0</v>
      </c>
      <c r="I296" s="32">
        <v>64</v>
      </c>
      <c r="J296" s="28"/>
      <c r="K296" s="28"/>
      <c r="L296" s="29"/>
    </row>
    <row r="297" spans="1:12" x14ac:dyDescent="0.15">
      <c r="A297" s="30"/>
      <c r="B297" s="25" t="s">
        <v>358</v>
      </c>
      <c r="C297" s="31">
        <v>0</v>
      </c>
      <c r="D297" s="32">
        <v>0</v>
      </c>
      <c r="E297" s="32">
        <v>6</v>
      </c>
      <c r="F297" s="32">
        <v>36</v>
      </c>
      <c r="G297" s="31">
        <v>0</v>
      </c>
      <c r="H297" s="31">
        <v>0</v>
      </c>
      <c r="I297" s="32">
        <v>42</v>
      </c>
      <c r="J297" s="28"/>
      <c r="K297" s="28"/>
      <c r="L297" s="29"/>
    </row>
    <row r="298" spans="1:12" x14ac:dyDescent="0.15">
      <c r="A298" s="30"/>
      <c r="B298" s="25" t="s">
        <v>359</v>
      </c>
      <c r="C298" s="31">
        <v>0</v>
      </c>
      <c r="D298" s="32">
        <v>6</v>
      </c>
      <c r="E298" s="32">
        <v>7</v>
      </c>
      <c r="F298" s="32">
        <v>56</v>
      </c>
      <c r="G298" s="31">
        <v>0</v>
      </c>
      <c r="H298" s="31">
        <v>0</v>
      </c>
      <c r="I298" s="32">
        <v>69</v>
      </c>
      <c r="J298" s="28"/>
      <c r="K298" s="28"/>
      <c r="L298" s="29"/>
    </row>
    <row r="299" spans="1:12" x14ac:dyDescent="0.15">
      <c r="A299" s="30"/>
      <c r="B299" s="25" t="s">
        <v>360</v>
      </c>
      <c r="C299" s="31">
        <v>0</v>
      </c>
      <c r="D299" s="32">
        <v>2</v>
      </c>
      <c r="E299" s="32">
        <v>5</v>
      </c>
      <c r="F299" s="32">
        <v>54</v>
      </c>
      <c r="G299" s="31">
        <v>0</v>
      </c>
      <c r="H299" s="31">
        <v>0</v>
      </c>
      <c r="I299" s="32">
        <v>61</v>
      </c>
      <c r="J299" s="28"/>
      <c r="K299" s="28"/>
      <c r="L299" s="29"/>
    </row>
    <row r="300" spans="1:12" x14ac:dyDescent="0.15">
      <c r="A300" s="30"/>
      <c r="B300" s="25" t="s">
        <v>361</v>
      </c>
      <c r="C300" s="31">
        <v>0</v>
      </c>
      <c r="D300" s="32">
        <v>1</v>
      </c>
      <c r="E300" s="32">
        <v>2</v>
      </c>
      <c r="F300" s="32">
        <v>54</v>
      </c>
      <c r="G300" s="31">
        <v>0</v>
      </c>
      <c r="H300" s="31">
        <v>0</v>
      </c>
      <c r="I300" s="32">
        <v>57</v>
      </c>
      <c r="J300" s="28"/>
      <c r="K300" s="28"/>
      <c r="L300" s="29"/>
    </row>
    <row r="301" spans="1:12" x14ac:dyDescent="0.15">
      <c r="A301" s="30"/>
      <c r="B301" s="25" t="s">
        <v>362</v>
      </c>
      <c r="C301" s="31">
        <v>0</v>
      </c>
      <c r="D301" s="32">
        <v>3</v>
      </c>
      <c r="E301" s="32">
        <v>2</v>
      </c>
      <c r="F301" s="32">
        <v>57</v>
      </c>
      <c r="G301" s="31">
        <v>0</v>
      </c>
      <c r="H301" s="31">
        <v>0</v>
      </c>
      <c r="I301" s="32">
        <v>62</v>
      </c>
      <c r="J301" s="28"/>
      <c r="K301" s="28"/>
      <c r="L301" s="29"/>
    </row>
    <row r="302" spans="1:12" x14ac:dyDescent="0.15">
      <c r="A302" s="30"/>
      <c r="B302" s="25" t="s">
        <v>363</v>
      </c>
      <c r="C302" s="31">
        <v>0</v>
      </c>
      <c r="D302" s="32">
        <v>2</v>
      </c>
      <c r="E302" s="32">
        <v>5</v>
      </c>
      <c r="F302" s="32">
        <v>56</v>
      </c>
      <c r="G302" s="31">
        <v>0</v>
      </c>
      <c r="H302" s="31">
        <v>0</v>
      </c>
      <c r="I302" s="32">
        <v>63</v>
      </c>
      <c r="J302" s="28"/>
      <c r="K302" s="28"/>
      <c r="L302" s="29"/>
    </row>
    <row r="303" spans="1:12" x14ac:dyDescent="0.15">
      <c r="A303" s="30"/>
      <c r="B303" s="25" t="s">
        <v>364</v>
      </c>
      <c r="C303" s="31">
        <v>0</v>
      </c>
      <c r="D303" s="32">
        <v>2</v>
      </c>
      <c r="E303" s="32">
        <v>6</v>
      </c>
      <c r="F303" s="32">
        <v>56</v>
      </c>
      <c r="G303" s="31">
        <v>0</v>
      </c>
      <c r="H303" s="31">
        <v>0</v>
      </c>
      <c r="I303" s="32">
        <v>64</v>
      </c>
      <c r="J303" s="28"/>
      <c r="K303" s="28"/>
      <c r="L303" s="29"/>
    </row>
    <row r="304" spans="1:12" x14ac:dyDescent="0.15">
      <c r="A304" s="30"/>
      <c r="B304" s="25" t="s">
        <v>365</v>
      </c>
      <c r="C304" s="31">
        <v>0</v>
      </c>
      <c r="D304" s="32">
        <v>6</v>
      </c>
      <c r="E304" s="32">
        <v>5</v>
      </c>
      <c r="F304" s="32">
        <v>49</v>
      </c>
      <c r="G304" s="31">
        <v>0</v>
      </c>
      <c r="H304" s="31">
        <v>0</v>
      </c>
      <c r="I304" s="32">
        <v>60</v>
      </c>
      <c r="J304" s="28"/>
      <c r="K304" s="28"/>
      <c r="L304" s="29"/>
    </row>
    <row r="305" spans="1:12" x14ac:dyDescent="0.15">
      <c r="A305" s="30"/>
      <c r="B305" s="25" t="s">
        <v>366</v>
      </c>
      <c r="C305" s="31">
        <v>0</v>
      </c>
      <c r="D305" s="32">
        <v>5</v>
      </c>
      <c r="E305" s="32">
        <v>4</v>
      </c>
      <c r="F305" s="32">
        <v>46</v>
      </c>
      <c r="G305" s="31">
        <v>0</v>
      </c>
      <c r="H305" s="31">
        <v>0</v>
      </c>
      <c r="I305" s="32">
        <v>55</v>
      </c>
      <c r="J305" s="28"/>
      <c r="K305" s="28"/>
      <c r="L305" s="29"/>
    </row>
    <row r="306" spans="1:12" x14ac:dyDescent="0.15">
      <c r="A306" s="30"/>
      <c r="B306" s="25" t="s">
        <v>367</v>
      </c>
      <c r="C306" s="31">
        <v>0</v>
      </c>
      <c r="D306" s="32">
        <v>5</v>
      </c>
      <c r="E306" s="32">
        <v>2</v>
      </c>
      <c r="F306" s="32">
        <v>45</v>
      </c>
      <c r="G306" s="31">
        <v>0</v>
      </c>
      <c r="H306" s="31">
        <v>0</v>
      </c>
      <c r="I306" s="32">
        <v>52</v>
      </c>
      <c r="J306" s="28"/>
      <c r="K306" s="28"/>
      <c r="L306" s="29"/>
    </row>
    <row r="307" spans="1:12" x14ac:dyDescent="0.15">
      <c r="A307" s="30"/>
      <c r="B307" s="25" t="s">
        <v>368</v>
      </c>
      <c r="C307" s="31">
        <v>0</v>
      </c>
      <c r="D307" s="32">
        <v>6</v>
      </c>
      <c r="E307" s="32">
        <v>3</v>
      </c>
      <c r="F307" s="32">
        <v>39</v>
      </c>
      <c r="G307" s="31">
        <v>0</v>
      </c>
      <c r="H307" s="31">
        <v>0</v>
      </c>
      <c r="I307" s="32">
        <v>48</v>
      </c>
      <c r="J307" s="28"/>
      <c r="K307" s="28"/>
      <c r="L307" s="29"/>
    </row>
    <row r="308" spans="1:12" x14ac:dyDescent="0.15">
      <c r="A308" s="30"/>
      <c r="B308" s="25" t="s">
        <v>369</v>
      </c>
      <c r="C308" s="31">
        <v>0</v>
      </c>
      <c r="D308" s="32">
        <v>3</v>
      </c>
      <c r="E308" s="32">
        <v>8</v>
      </c>
      <c r="F308" s="32">
        <v>34</v>
      </c>
      <c r="G308" s="31">
        <v>0</v>
      </c>
      <c r="H308" s="31">
        <v>0</v>
      </c>
      <c r="I308" s="32">
        <v>45</v>
      </c>
      <c r="J308" s="28"/>
      <c r="K308" s="28"/>
      <c r="L308" s="29"/>
    </row>
    <row r="309" spans="1:12" x14ac:dyDescent="0.15">
      <c r="A309" s="30"/>
      <c r="B309" s="25" t="s">
        <v>370</v>
      </c>
      <c r="C309" s="31">
        <v>0</v>
      </c>
      <c r="D309" s="32">
        <v>3</v>
      </c>
      <c r="E309" s="32">
        <v>17</v>
      </c>
      <c r="F309" s="32">
        <v>33</v>
      </c>
      <c r="G309" s="31">
        <v>0</v>
      </c>
      <c r="H309" s="31">
        <v>0</v>
      </c>
      <c r="I309" s="32">
        <v>53</v>
      </c>
      <c r="J309" s="28"/>
      <c r="K309" s="28"/>
      <c r="L309" s="29"/>
    </row>
    <row r="310" spans="1:12" x14ac:dyDescent="0.15">
      <c r="A310" s="30"/>
      <c r="B310" s="25" t="s">
        <v>371</v>
      </c>
      <c r="C310" s="31">
        <v>0</v>
      </c>
      <c r="D310" s="32">
        <v>0</v>
      </c>
      <c r="E310" s="32">
        <v>19</v>
      </c>
      <c r="F310" s="32">
        <v>38</v>
      </c>
      <c r="G310" s="31">
        <v>0</v>
      </c>
      <c r="H310" s="31">
        <v>0</v>
      </c>
      <c r="I310" s="32">
        <v>57</v>
      </c>
      <c r="J310" s="28"/>
      <c r="K310" s="28"/>
      <c r="L310" s="29"/>
    </row>
    <row r="311" spans="1:12" x14ac:dyDescent="0.15">
      <c r="A311" s="30"/>
      <c r="B311" s="25" t="s">
        <v>372</v>
      </c>
      <c r="C311" s="31">
        <v>0</v>
      </c>
      <c r="D311" s="32">
        <v>6</v>
      </c>
      <c r="E311" s="32">
        <v>11</v>
      </c>
      <c r="F311" s="32">
        <v>33</v>
      </c>
      <c r="G311" s="31">
        <v>0</v>
      </c>
      <c r="H311" s="31">
        <v>0</v>
      </c>
      <c r="I311" s="32">
        <v>50</v>
      </c>
      <c r="J311" s="28"/>
      <c r="K311" s="28"/>
      <c r="L311" s="29"/>
    </row>
    <row r="312" spans="1:12" x14ac:dyDescent="0.15">
      <c r="A312" s="30"/>
      <c r="B312" s="25" t="s">
        <v>373</v>
      </c>
      <c r="C312" s="31">
        <v>0</v>
      </c>
      <c r="D312" s="32">
        <v>4</v>
      </c>
      <c r="E312" s="32">
        <v>10</v>
      </c>
      <c r="F312" s="32">
        <v>29</v>
      </c>
      <c r="G312" s="31">
        <v>0</v>
      </c>
      <c r="H312" s="31">
        <v>0</v>
      </c>
      <c r="I312" s="32">
        <v>43</v>
      </c>
      <c r="J312" s="28"/>
      <c r="K312" s="28"/>
      <c r="L312" s="29"/>
    </row>
    <row r="313" spans="1:12" x14ac:dyDescent="0.15">
      <c r="A313" s="30"/>
      <c r="B313" s="25" t="s">
        <v>374</v>
      </c>
      <c r="C313" s="31">
        <v>0</v>
      </c>
      <c r="D313" s="32">
        <v>3</v>
      </c>
      <c r="E313" s="32">
        <v>7</v>
      </c>
      <c r="F313" s="32">
        <v>32</v>
      </c>
      <c r="G313" s="31">
        <v>0</v>
      </c>
      <c r="H313" s="31">
        <v>0</v>
      </c>
      <c r="I313" s="32">
        <v>42</v>
      </c>
      <c r="J313" s="28"/>
      <c r="K313" s="28"/>
      <c r="L313" s="29"/>
    </row>
    <row r="314" spans="1:12" x14ac:dyDescent="0.15">
      <c r="A314" s="30"/>
      <c r="B314" s="25" t="s">
        <v>375</v>
      </c>
      <c r="C314" s="31">
        <v>0</v>
      </c>
      <c r="D314" s="32">
        <v>5</v>
      </c>
      <c r="E314" s="32">
        <v>15</v>
      </c>
      <c r="F314" s="32">
        <v>26</v>
      </c>
      <c r="G314" s="31">
        <v>0</v>
      </c>
      <c r="H314" s="31">
        <v>0</v>
      </c>
      <c r="I314" s="32">
        <v>46</v>
      </c>
      <c r="J314" s="28"/>
      <c r="K314" s="28"/>
      <c r="L314" s="29"/>
    </row>
    <row r="315" spans="1:12" x14ac:dyDescent="0.15">
      <c r="A315" s="30"/>
      <c r="B315" s="25" t="s">
        <v>376</v>
      </c>
      <c r="C315" s="31">
        <v>0</v>
      </c>
      <c r="D315" s="32">
        <v>4</v>
      </c>
      <c r="E315" s="32">
        <v>9</v>
      </c>
      <c r="F315" s="32">
        <v>22</v>
      </c>
      <c r="G315" s="31">
        <v>0</v>
      </c>
      <c r="H315" s="31">
        <v>0</v>
      </c>
      <c r="I315" s="32">
        <v>35</v>
      </c>
      <c r="J315" s="28"/>
      <c r="K315" s="28"/>
      <c r="L315" s="29"/>
    </row>
    <row r="316" spans="1:12" x14ac:dyDescent="0.15">
      <c r="A316" s="30"/>
      <c r="B316" s="25" t="s">
        <v>377</v>
      </c>
      <c r="C316" s="31">
        <v>0</v>
      </c>
      <c r="D316" s="32">
        <v>5</v>
      </c>
      <c r="E316" s="32">
        <v>14</v>
      </c>
      <c r="F316" s="32">
        <v>22</v>
      </c>
      <c r="G316" s="31">
        <v>0</v>
      </c>
      <c r="H316" s="31">
        <v>0</v>
      </c>
      <c r="I316" s="32">
        <v>41</v>
      </c>
      <c r="J316" s="28"/>
      <c r="K316" s="28"/>
      <c r="L316" s="29"/>
    </row>
    <row r="317" spans="1:12" x14ac:dyDescent="0.15">
      <c r="A317" s="30"/>
      <c r="B317" s="25" t="s">
        <v>378</v>
      </c>
      <c r="C317" s="31">
        <v>0</v>
      </c>
      <c r="D317" s="32">
        <v>4</v>
      </c>
      <c r="E317" s="32">
        <v>10</v>
      </c>
      <c r="F317" s="32">
        <v>14</v>
      </c>
      <c r="G317" s="31">
        <v>0</v>
      </c>
      <c r="H317" s="31">
        <v>0</v>
      </c>
      <c r="I317" s="32">
        <v>28</v>
      </c>
      <c r="J317" s="28"/>
      <c r="K317" s="28"/>
      <c r="L317" s="29"/>
    </row>
    <row r="318" spans="1:12" x14ac:dyDescent="0.15">
      <c r="A318" s="30"/>
      <c r="B318" s="25" t="s">
        <v>379</v>
      </c>
      <c r="C318" s="31">
        <v>0</v>
      </c>
      <c r="D318" s="32">
        <v>4</v>
      </c>
      <c r="E318" s="32">
        <v>9</v>
      </c>
      <c r="F318" s="32">
        <v>14</v>
      </c>
      <c r="G318" s="31">
        <v>0</v>
      </c>
      <c r="H318" s="31">
        <v>0</v>
      </c>
      <c r="I318" s="32">
        <v>27</v>
      </c>
      <c r="J318" s="28"/>
      <c r="K318" s="28"/>
      <c r="L318" s="29"/>
    </row>
    <row r="319" spans="1:12" x14ac:dyDescent="0.15">
      <c r="A319" s="30"/>
      <c r="B319" s="25" t="s">
        <v>380</v>
      </c>
      <c r="C319" s="31">
        <v>0</v>
      </c>
      <c r="D319" s="32">
        <v>2</v>
      </c>
      <c r="E319" s="32">
        <v>9</v>
      </c>
      <c r="F319" s="32">
        <v>10</v>
      </c>
      <c r="G319" s="31">
        <v>0</v>
      </c>
      <c r="H319" s="31">
        <v>0</v>
      </c>
      <c r="I319" s="32">
        <v>21</v>
      </c>
      <c r="J319" s="28"/>
      <c r="K319" s="28"/>
      <c r="L319" s="29"/>
    </row>
    <row r="320" spans="1:12" x14ac:dyDescent="0.15">
      <c r="A320" s="30"/>
      <c r="B320" s="25" t="s">
        <v>381</v>
      </c>
      <c r="C320" s="31">
        <v>0</v>
      </c>
      <c r="D320" s="32">
        <v>0</v>
      </c>
      <c r="E320" s="32">
        <v>9</v>
      </c>
      <c r="F320" s="32">
        <v>27</v>
      </c>
      <c r="G320" s="31">
        <v>0</v>
      </c>
      <c r="H320" s="31">
        <v>0</v>
      </c>
      <c r="I320" s="32">
        <v>36</v>
      </c>
      <c r="J320" s="28"/>
      <c r="K320" s="28"/>
      <c r="L320" s="29"/>
    </row>
    <row r="321" spans="1:12" x14ac:dyDescent="0.15">
      <c r="A321" s="30"/>
      <c r="B321" s="25" t="s">
        <v>382</v>
      </c>
      <c r="C321" s="31">
        <v>0</v>
      </c>
      <c r="D321" s="32">
        <v>2</v>
      </c>
      <c r="E321" s="32">
        <v>12</v>
      </c>
      <c r="F321" s="32">
        <v>35</v>
      </c>
      <c r="G321" s="31">
        <v>0</v>
      </c>
      <c r="H321" s="31">
        <v>0</v>
      </c>
      <c r="I321" s="32">
        <v>49</v>
      </c>
      <c r="J321" s="28"/>
      <c r="K321" s="28"/>
      <c r="L321" s="29"/>
    </row>
    <row r="322" spans="1:12" x14ac:dyDescent="0.15">
      <c r="A322" s="30"/>
      <c r="B322" s="25" t="s">
        <v>383</v>
      </c>
      <c r="C322" s="31">
        <v>0</v>
      </c>
      <c r="D322" s="32">
        <v>2</v>
      </c>
      <c r="E322" s="32">
        <v>12</v>
      </c>
      <c r="F322" s="32">
        <v>30</v>
      </c>
      <c r="G322" s="31">
        <v>0</v>
      </c>
      <c r="H322" s="31">
        <v>0</v>
      </c>
      <c r="I322" s="32">
        <v>44</v>
      </c>
      <c r="J322" s="28"/>
      <c r="K322" s="28"/>
      <c r="L322" s="29"/>
    </row>
    <row r="323" spans="1:12" x14ac:dyDescent="0.15">
      <c r="A323" s="30"/>
      <c r="B323" s="25" t="s">
        <v>384</v>
      </c>
      <c r="C323" s="31">
        <v>0</v>
      </c>
      <c r="D323" s="32">
        <v>5</v>
      </c>
      <c r="E323" s="32">
        <v>4</v>
      </c>
      <c r="F323" s="32">
        <v>27</v>
      </c>
      <c r="G323" s="31">
        <v>0</v>
      </c>
      <c r="H323" s="31">
        <v>0</v>
      </c>
      <c r="I323" s="32">
        <v>36</v>
      </c>
      <c r="J323" s="28"/>
      <c r="K323" s="28"/>
      <c r="L323" s="29"/>
    </row>
    <row r="324" spans="1:12" x14ac:dyDescent="0.15">
      <c r="A324" s="30"/>
      <c r="B324" s="25" t="s">
        <v>385</v>
      </c>
      <c r="C324" s="31">
        <v>0</v>
      </c>
      <c r="D324" s="32">
        <v>2</v>
      </c>
      <c r="E324" s="32">
        <v>2</v>
      </c>
      <c r="F324" s="32">
        <v>20</v>
      </c>
      <c r="G324" s="31">
        <v>0</v>
      </c>
      <c r="H324" s="31">
        <v>0</v>
      </c>
      <c r="I324" s="32">
        <v>24</v>
      </c>
      <c r="J324" s="28"/>
      <c r="K324" s="28"/>
      <c r="L324" s="29"/>
    </row>
    <row r="325" spans="1:12" x14ac:dyDescent="0.15">
      <c r="A325" s="30"/>
      <c r="B325" s="25" t="s">
        <v>386</v>
      </c>
      <c r="C325" s="31">
        <v>0</v>
      </c>
      <c r="D325" s="32">
        <v>0</v>
      </c>
      <c r="E325" s="32">
        <v>1</v>
      </c>
      <c r="F325" s="32">
        <v>19</v>
      </c>
      <c r="G325" s="31">
        <v>0</v>
      </c>
      <c r="H325" s="31">
        <v>0</v>
      </c>
      <c r="I325" s="32">
        <v>20</v>
      </c>
      <c r="J325" s="28"/>
      <c r="K325" s="28"/>
      <c r="L325" s="29"/>
    </row>
    <row r="326" spans="1:12" x14ac:dyDescent="0.15">
      <c r="A326" s="30"/>
      <c r="B326" s="25" t="s">
        <v>387</v>
      </c>
      <c r="C326" s="31">
        <v>0</v>
      </c>
      <c r="D326" s="32">
        <v>1</v>
      </c>
      <c r="E326" s="32">
        <v>1</v>
      </c>
      <c r="F326" s="32">
        <v>21</v>
      </c>
      <c r="G326" s="31">
        <v>0</v>
      </c>
      <c r="H326" s="31">
        <v>0</v>
      </c>
      <c r="I326" s="32">
        <v>23</v>
      </c>
      <c r="J326" s="28"/>
      <c r="K326" s="28"/>
      <c r="L326" s="29"/>
    </row>
    <row r="327" spans="1:12" x14ac:dyDescent="0.15">
      <c r="A327" s="30"/>
      <c r="B327" s="25" t="s">
        <v>388</v>
      </c>
      <c r="C327" s="31">
        <v>0</v>
      </c>
      <c r="D327" s="32">
        <v>1</v>
      </c>
      <c r="E327" s="32">
        <v>5</v>
      </c>
      <c r="F327" s="32">
        <v>16</v>
      </c>
      <c r="G327" s="31">
        <v>0</v>
      </c>
      <c r="H327" s="31">
        <v>0</v>
      </c>
      <c r="I327" s="32">
        <v>22</v>
      </c>
      <c r="J327" s="28"/>
      <c r="K327" s="28"/>
      <c r="L327" s="29"/>
    </row>
    <row r="328" spans="1:12" x14ac:dyDescent="0.15">
      <c r="A328" s="30"/>
      <c r="B328" s="25" t="s">
        <v>389</v>
      </c>
      <c r="C328" s="31">
        <v>0</v>
      </c>
      <c r="D328" s="32">
        <v>2</v>
      </c>
      <c r="E328" s="32">
        <v>3</v>
      </c>
      <c r="F328" s="32">
        <v>22</v>
      </c>
      <c r="G328" s="31">
        <v>0</v>
      </c>
      <c r="H328" s="31">
        <v>0</v>
      </c>
      <c r="I328" s="32">
        <v>27</v>
      </c>
      <c r="J328" s="28"/>
      <c r="K328" s="28"/>
      <c r="L328" s="29"/>
    </row>
    <row r="329" spans="1:12" x14ac:dyDescent="0.15">
      <c r="A329" s="30"/>
      <c r="B329" s="25" t="s">
        <v>390</v>
      </c>
      <c r="C329" s="31">
        <v>0</v>
      </c>
      <c r="D329" s="32">
        <v>2</v>
      </c>
      <c r="E329" s="32">
        <v>5</v>
      </c>
      <c r="F329" s="32">
        <v>33</v>
      </c>
      <c r="G329" s="31">
        <v>0</v>
      </c>
      <c r="H329" s="31">
        <v>0</v>
      </c>
      <c r="I329" s="32">
        <v>40</v>
      </c>
      <c r="J329" s="28"/>
      <c r="K329" s="28"/>
      <c r="L329" s="29"/>
    </row>
    <row r="330" spans="1:12" x14ac:dyDescent="0.15">
      <c r="A330" s="30"/>
      <c r="B330" s="25" t="s">
        <v>391</v>
      </c>
      <c r="C330" s="31">
        <v>0</v>
      </c>
      <c r="D330" s="32">
        <v>1</v>
      </c>
      <c r="E330" s="32">
        <v>2</v>
      </c>
      <c r="F330" s="32">
        <v>33</v>
      </c>
      <c r="G330" s="31">
        <v>0</v>
      </c>
      <c r="H330" s="31">
        <v>0</v>
      </c>
      <c r="I330" s="32">
        <v>36</v>
      </c>
      <c r="J330" s="28"/>
      <c r="K330" s="28"/>
      <c r="L330" s="29"/>
    </row>
    <row r="331" spans="1:12" x14ac:dyDescent="0.15">
      <c r="A331" s="30"/>
      <c r="B331" s="25" t="s">
        <v>392</v>
      </c>
      <c r="C331" s="31">
        <v>0</v>
      </c>
      <c r="D331" s="32">
        <v>0</v>
      </c>
      <c r="E331" s="32">
        <v>3</v>
      </c>
      <c r="F331" s="32">
        <v>38</v>
      </c>
      <c r="G331" s="31">
        <v>0</v>
      </c>
      <c r="H331" s="31">
        <v>0</v>
      </c>
      <c r="I331" s="32">
        <v>41</v>
      </c>
      <c r="J331" s="28"/>
      <c r="K331" s="28"/>
      <c r="L331" s="29"/>
    </row>
    <row r="332" spans="1:12" x14ac:dyDescent="0.15">
      <c r="A332" s="30"/>
      <c r="B332" s="25" t="s">
        <v>393</v>
      </c>
      <c r="C332" s="31">
        <v>0</v>
      </c>
      <c r="D332" s="32">
        <v>0</v>
      </c>
      <c r="E332" s="32">
        <v>0</v>
      </c>
      <c r="F332" s="32">
        <v>33</v>
      </c>
      <c r="G332" s="31">
        <v>0</v>
      </c>
      <c r="H332" s="31">
        <v>0</v>
      </c>
      <c r="I332" s="32">
        <v>33</v>
      </c>
      <c r="J332" s="28"/>
      <c r="K332" s="28"/>
      <c r="L332" s="29"/>
    </row>
    <row r="333" spans="1:12" x14ac:dyDescent="0.15">
      <c r="A333" s="30"/>
      <c r="B333" s="25" t="s">
        <v>394</v>
      </c>
      <c r="C333" s="31">
        <v>0</v>
      </c>
      <c r="D333" s="32">
        <v>0</v>
      </c>
      <c r="E333" s="32">
        <v>0</v>
      </c>
      <c r="F333" s="32">
        <v>31</v>
      </c>
      <c r="G333" s="31">
        <v>0</v>
      </c>
      <c r="H333" s="31">
        <v>0</v>
      </c>
      <c r="I333" s="32">
        <v>31</v>
      </c>
      <c r="J333" s="28"/>
      <c r="K333" s="28"/>
      <c r="L333" s="29"/>
    </row>
    <row r="334" spans="1:12" x14ac:dyDescent="0.15">
      <c r="B334" s="25" t="s">
        <v>395</v>
      </c>
      <c r="C334" s="31">
        <v>0</v>
      </c>
      <c r="D334" s="32">
        <v>0</v>
      </c>
      <c r="E334" s="32">
        <v>2</v>
      </c>
      <c r="F334" s="32">
        <v>28</v>
      </c>
      <c r="G334" s="31">
        <v>0</v>
      </c>
      <c r="H334" s="31">
        <v>0</v>
      </c>
      <c r="I334" s="32">
        <v>30</v>
      </c>
    </row>
    <row r="335" spans="1:12" x14ac:dyDescent="0.15">
      <c r="B335" s="25" t="s">
        <v>396</v>
      </c>
      <c r="C335" s="31">
        <v>0</v>
      </c>
      <c r="D335" s="32">
        <v>0</v>
      </c>
      <c r="E335" s="32">
        <v>4</v>
      </c>
      <c r="F335" s="32">
        <v>18</v>
      </c>
      <c r="G335" s="31">
        <v>0</v>
      </c>
      <c r="H335" s="31">
        <v>0</v>
      </c>
      <c r="I335" s="32">
        <v>22</v>
      </c>
    </row>
    <row r="336" spans="1:12" x14ac:dyDescent="0.15">
      <c r="B336" s="25" t="s">
        <v>397</v>
      </c>
      <c r="C336" s="31">
        <v>0</v>
      </c>
      <c r="D336" s="32">
        <v>1</v>
      </c>
      <c r="E336" s="32">
        <v>8</v>
      </c>
      <c r="F336" s="32">
        <v>28</v>
      </c>
      <c r="G336" s="31">
        <v>0</v>
      </c>
      <c r="H336" s="31">
        <v>0</v>
      </c>
      <c r="I336" s="32">
        <v>37</v>
      </c>
    </row>
    <row r="337" spans="1:256" x14ac:dyDescent="0.15">
      <c r="B337" s="25" t="s">
        <v>398</v>
      </c>
      <c r="C337" s="31">
        <v>0</v>
      </c>
      <c r="D337" s="32">
        <v>0</v>
      </c>
      <c r="E337" s="32">
        <v>1</v>
      </c>
      <c r="F337" s="32">
        <v>34</v>
      </c>
      <c r="G337" s="31">
        <v>0</v>
      </c>
      <c r="H337" s="31">
        <v>0</v>
      </c>
      <c r="I337" s="32">
        <v>35</v>
      </c>
    </row>
    <row r="338" spans="1:256" x14ac:dyDescent="0.15">
      <c r="B338" s="25" t="s">
        <v>399</v>
      </c>
      <c r="C338" s="31">
        <v>0</v>
      </c>
      <c r="D338" s="32">
        <v>0</v>
      </c>
      <c r="E338" s="32">
        <v>0</v>
      </c>
      <c r="F338" s="32">
        <v>35</v>
      </c>
      <c r="G338" s="31">
        <v>0</v>
      </c>
      <c r="H338" s="31">
        <v>0</v>
      </c>
      <c r="I338" s="32">
        <v>35</v>
      </c>
    </row>
    <row r="339" spans="1:256" x14ac:dyDescent="0.15">
      <c r="A339" s="30"/>
      <c r="B339" s="25" t="s">
        <v>400</v>
      </c>
      <c r="C339" s="31">
        <v>0</v>
      </c>
      <c r="D339" s="32">
        <v>2</v>
      </c>
      <c r="E339" s="32">
        <v>2</v>
      </c>
      <c r="F339" s="32">
        <v>35</v>
      </c>
      <c r="G339" s="31">
        <v>0</v>
      </c>
      <c r="H339" s="31">
        <v>0</v>
      </c>
      <c r="I339" s="32">
        <v>39</v>
      </c>
    </row>
    <row r="340" spans="1:256" x14ac:dyDescent="0.15">
      <c r="B340" s="25" t="s">
        <v>401</v>
      </c>
      <c r="C340" s="31">
        <v>0</v>
      </c>
      <c r="D340" s="32">
        <v>3</v>
      </c>
      <c r="E340" s="32">
        <v>2</v>
      </c>
      <c r="F340" s="32">
        <v>27</v>
      </c>
      <c r="G340" s="31">
        <v>0</v>
      </c>
      <c r="H340" s="31">
        <v>0</v>
      </c>
      <c r="I340" s="32">
        <v>32</v>
      </c>
    </row>
    <row r="341" spans="1:256" x14ac:dyDescent="0.15">
      <c r="B341" s="25" t="s">
        <v>402</v>
      </c>
      <c r="C341" s="31">
        <v>0</v>
      </c>
      <c r="D341" s="32">
        <v>0</v>
      </c>
      <c r="E341" s="32">
        <v>0</v>
      </c>
      <c r="F341" s="32">
        <v>28</v>
      </c>
      <c r="G341" s="31">
        <v>0</v>
      </c>
      <c r="H341" s="31">
        <v>0</v>
      </c>
      <c r="I341" s="32">
        <v>28</v>
      </c>
    </row>
    <row r="342" spans="1:256" x14ac:dyDescent="0.15">
      <c r="B342" s="25" t="s">
        <v>403</v>
      </c>
      <c r="C342" s="31">
        <v>0</v>
      </c>
      <c r="D342" s="32">
        <v>1</v>
      </c>
      <c r="E342" s="32">
        <v>1</v>
      </c>
      <c r="F342" s="32">
        <v>25</v>
      </c>
      <c r="G342" s="31">
        <v>0</v>
      </c>
      <c r="H342" s="31">
        <v>0</v>
      </c>
      <c r="I342" s="32">
        <v>27</v>
      </c>
    </row>
    <row r="343" spans="1:256" x14ac:dyDescent="0.15">
      <c r="B343" s="25" t="s">
        <v>404</v>
      </c>
      <c r="C343" s="31">
        <v>0</v>
      </c>
      <c r="D343" s="32">
        <v>3</v>
      </c>
      <c r="E343" s="32">
        <v>2</v>
      </c>
      <c r="F343" s="32">
        <v>21</v>
      </c>
      <c r="G343" s="31">
        <v>0</v>
      </c>
      <c r="H343" s="31">
        <v>0</v>
      </c>
      <c r="I343" s="32">
        <v>26</v>
      </c>
    </row>
    <row r="344" spans="1:256" ht="13" x14ac:dyDescent="0.1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3" x14ac:dyDescent="0.1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3" x14ac:dyDescent="0.1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3" x14ac:dyDescent="0.1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3" x14ac:dyDescent="0.1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3" x14ac:dyDescent="0.1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3" x14ac:dyDescent="0.1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3" x14ac:dyDescent="0.1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3" x14ac:dyDescent="0.1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3" x14ac:dyDescent="0.1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3" x14ac:dyDescent="0.1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3" x14ac:dyDescent="0.1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3" x14ac:dyDescent="0.1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3" x14ac:dyDescent="0.1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3" x14ac:dyDescent="0.1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3" x14ac:dyDescent="0.1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3" x14ac:dyDescent="0.1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3" x14ac:dyDescent="0.1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3" x14ac:dyDescent="0.1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3" x14ac:dyDescent="0.1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3" x14ac:dyDescent="0.1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3" x14ac:dyDescent="0.1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3" x14ac:dyDescent="0.1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3" x14ac:dyDescent="0.1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3" x14ac:dyDescent="0.1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3" x14ac:dyDescent="0.1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3" x14ac:dyDescent="0.1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3" x14ac:dyDescent="0.1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3" x14ac:dyDescent="0.1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3" x14ac:dyDescent="0.1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3" x14ac:dyDescent="0.1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3" x14ac:dyDescent="0.1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3" x14ac:dyDescent="0.1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3" x14ac:dyDescent="0.1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3" x14ac:dyDescent="0.1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3" x14ac:dyDescent="0.1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3" x14ac:dyDescent="0.1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3" x14ac:dyDescent="0.1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3" x14ac:dyDescent="0.1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3" x14ac:dyDescent="0.1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3" x14ac:dyDescent="0.1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3" x14ac:dyDescent="0.1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3" x14ac:dyDescent="0.1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3" x14ac:dyDescent="0.1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3" x14ac:dyDescent="0.1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3" x14ac:dyDescent="0.1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3" x14ac:dyDescent="0.1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3" x14ac:dyDescent="0.1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3" x14ac:dyDescent="0.1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3" x14ac:dyDescent="0.1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3" x14ac:dyDescent="0.1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3" x14ac:dyDescent="0.1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3" x14ac:dyDescent="0.1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3" x14ac:dyDescent="0.1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3" x14ac:dyDescent="0.1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3" x14ac:dyDescent="0.1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3" x14ac:dyDescent="0.1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3" x14ac:dyDescent="0.1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3" x14ac:dyDescent="0.1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3" x14ac:dyDescent="0.1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3" x14ac:dyDescent="0.1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3" x14ac:dyDescent="0.1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3" x14ac:dyDescent="0.1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3" x14ac:dyDescent="0.1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3" x14ac:dyDescent="0.1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3" x14ac:dyDescent="0.1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3" x14ac:dyDescent="0.1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3" x14ac:dyDescent="0.1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3" x14ac:dyDescent="0.1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3" x14ac:dyDescent="0.1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3" x14ac:dyDescent="0.1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3" x14ac:dyDescent="0.1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3" x14ac:dyDescent="0.1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3" x14ac:dyDescent="0.1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3" x14ac:dyDescent="0.1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3" x14ac:dyDescent="0.1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3" x14ac:dyDescent="0.1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3" x14ac:dyDescent="0.1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3" x14ac:dyDescent="0.1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3" x14ac:dyDescent="0.1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3" x14ac:dyDescent="0.1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3" x14ac:dyDescent="0.1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3" x14ac:dyDescent="0.1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3" x14ac:dyDescent="0.1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3" x14ac:dyDescent="0.1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3" x14ac:dyDescent="0.1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3" x14ac:dyDescent="0.1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3" x14ac:dyDescent="0.1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3" x14ac:dyDescent="0.1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3" x14ac:dyDescent="0.1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3" x14ac:dyDescent="0.1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3" x14ac:dyDescent="0.1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3" x14ac:dyDescent="0.1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3" x14ac:dyDescent="0.1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3" x14ac:dyDescent="0.1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3" x14ac:dyDescent="0.1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3" x14ac:dyDescent="0.1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3" x14ac:dyDescent="0.1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3" x14ac:dyDescent="0.1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3" x14ac:dyDescent="0.1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3" x14ac:dyDescent="0.1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3" x14ac:dyDescent="0.1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3" x14ac:dyDescent="0.1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3" x14ac:dyDescent="0.1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3" x14ac:dyDescent="0.1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3" x14ac:dyDescent="0.1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3" x14ac:dyDescent="0.1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3" x14ac:dyDescent="0.1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3" x14ac:dyDescent="0.1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3" x14ac:dyDescent="0.1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3" x14ac:dyDescent="0.1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3" x14ac:dyDescent="0.1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3" x14ac:dyDescent="0.1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3" x14ac:dyDescent="0.1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3" x14ac:dyDescent="0.1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3" x14ac:dyDescent="0.1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3" x14ac:dyDescent="0.1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3" x14ac:dyDescent="0.1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3" x14ac:dyDescent="0.1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3" x14ac:dyDescent="0.1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3" x14ac:dyDescent="0.1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3" x14ac:dyDescent="0.1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3" x14ac:dyDescent="0.1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3" x14ac:dyDescent="0.1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3" x14ac:dyDescent="0.1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3" x14ac:dyDescent="0.1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3" x14ac:dyDescent="0.1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3" x14ac:dyDescent="0.1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3" x14ac:dyDescent="0.1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3" x14ac:dyDescent="0.1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3" x14ac:dyDescent="0.1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3" x14ac:dyDescent="0.1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3" x14ac:dyDescent="0.1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3" x14ac:dyDescent="0.1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3" x14ac:dyDescent="0.1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3" x14ac:dyDescent="0.1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3" x14ac:dyDescent="0.1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3" x14ac:dyDescent="0.1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3" x14ac:dyDescent="0.1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3" x14ac:dyDescent="0.1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3" x14ac:dyDescent="0.1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3" x14ac:dyDescent="0.1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3" x14ac:dyDescent="0.1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3" x14ac:dyDescent="0.1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3" x14ac:dyDescent="0.1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3" x14ac:dyDescent="0.1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3" x14ac:dyDescent="0.1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3" x14ac:dyDescent="0.1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3" x14ac:dyDescent="0.1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3" x14ac:dyDescent="0.1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3" x14ac:dyDescent="0.1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3" x14ac:dyDescent="0.1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3" x14ac:dyDescent="0.1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3" x14ac:dyDescent="0.1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3" x14ac:dyDescent="0.1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3" x14ac:dyDescent="0.1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3" x14ac:dyDescent="0.1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3" x14ac:dyDescent="0.1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3" x14ac:dyDescent="0.1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3" x14ac:dyDescent="0.1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3" x14ac:dyDescent="0.1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3" x14ac:dyDescent="0.1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3" x14ac:dyDescent="0.1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3" x14ac:dyDescent="0.1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3" x14ac:dyDescent="0.1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3" x14ac:dyDescent="0.1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3" x14ac:dyDescent="0.1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3" x14ac:dyDescent="0.1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3" x14ac:dyDescent="0.1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3" x14ac:dyDescent="0.1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3" x14ac:dyDescent="0.1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3" x14ac:dyDescent="0.1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3" x14ac:dyDescent="0.1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3" x14ac:dyDescent="0.1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x14ac:dyDescent="0.15">
      <c r="B518" s="25" t="s">
        <v>1153</v>
      </c>
      <c r="C518" s="90">
        <v>1</v>
      </c>
      <c r="D518" s="90">
        <v>5</v>
      </c>
      <c r="E518" s="90">
        <v>6</v>
      </c>
      <c r="F518" s="90">
        <v>12</v>
      </c>
      <c r="G518" s="90">
        <v>2</v>
      </c>
      <c r="H518" s="90">
        <v>3</v>
      </c>
      <c r="I518" s="90">
        <v>29</v>
      </c>
    </row>
    <row r="519" spans="1:256" x14ac:dyDescent="0.15">
      <c r="B519" s="25" t="s">
        <v>1161</v>
      </c>
      <c r="C519" s="90">
        <v>1</v>
      </c>
      <c r="D519" s="90">
        <v>5</v>
      </c>
      <c r="E519" s="90">
        <v>7</v>
      </c>
      <c r="F519" s="90">
        <v>10</v>
      </c>
      <c r="G519" s="90">
        <v>0</v>
      </c>
      <c r="H519" s="90">
        <v>7</v>
      </c>
      <c r="I519" s="90">
        <v>30</v>
      </c>
    </row>
    <row r="520" spans="1:256" x14ac:dyDescent="0.15">
      <c r="B520" s="25" t="s">
        <v>1171</v>
      </c>
      <c r="C520" s="90">
        <v>0</v>
      </c>
      <c r="D520" s="90">
        <v>4</v>
      </c>
      <c r="E520" s="90">
        <v>5</v>
      </c>
      <c r="F520" s="90">
        <v>7</v>
      </c>
      <c r="G520" s="90">
        <v>0</v>
      </c>
      <c r="H520" s="90">
        <v>4</v>
      </c>
      <c r="I520" s="90">
        <v>20</v>
      </c>
    </row>
    <row r="521" spans="1:256" x14ac:dyDescent="0.15">
      <c r="B521" s="25" t="s">
        <v>1176</v>
      </c>
      <c r="C521" s="90">
        <v>0</v>
      </c>
      <c r="D521" s="90">
        <v>0</v>
      </c>
      <c r="E521" s="90">
        <v>2</v>
      </c>
      <c r="F521" s="90">
        <v>3</v>
      </c>
      <c r="G521" s="90">
        <v>0</v>
      </c>
      <c r="H521" s="90">
        <v>4</v>
      </c>
      <c r="I521" s="90">
        <v>9</v>
      </c>
    </row>
    <row r="522" spans="1:256" x14ac:dyDescent="0.15">
      <c r="B522" s="25" t="s">
        <v>1179</v>
      </c>
      <c r="C522" s="90">
        <f>$C$116</f>
        <v>0</v>
      </c>
      <c r="D522" s="90">
        <v>2</v>
      </c>
      <c r="E522" s="90">
        <v>1</v>
      </c>
      <c r="F522" s="90">
        <v>10</v>
      </c>
      <c r="G522" s="90">
        <v>0</v>
      </c>
      <c r="H522" s="90">
        <v>5</v>
      </c>
      <c r="I522" s="90">
        <v>18</v>
      </c>
    </row>
    <row r="523" spans="1:256" x14ac:dyDescent="0.15">
      <c r="B523" s="25" t="s">
        <v>1181</v>
      </c>
      <c r="C523" s="90">
        <v>1</v>
      </c>
      <c r="D523" s="90">
        <v>3</v>
      </c>
      <c r="E523" s="90">
        <v>2</v>
      </c>
      <c r="F523" s="90">
        <v>9</v>
      </c>
      <c r="G523" s="90">
        <v>0</v>
      </c>
      <c r="H523" s="90">
        <v>3</v>
      </c>
      <c r="I523" s="90">
        <v>18</v>
      </c>
    </row>
    <row r="524" spans="1:256" x14ac:dyDescent="0.15">
      <c r="B524" s="25" t="s">
        <v>1186</v>
      </c>
      <c r="C524" s="90">
        <v>0</v>
      </c>
      <c r="D524" s="90">
        <v>1</v>
      </c>
      <c r="E524" s="90">
        <v>0</v>
      </c>
      <c r="F524" s="90">
        <v>10</v>
      </c>
      <c r="G524" s="90">
        <v>0</v>
      </c>
      <c r="H524" s="90">
        <v>0</v>
      </c>
      <c r="I524" s="90">
        <v>11</v>
      </c>
    </row>
    <row r="525" spans="1:256" x14ac:dyDescent="0.15">
      <c r="B525" s="25" t="s">
        <v>1188</v>
      </c>
      <c r="C525" s="90">
        <v>0</v>
      </c>
      <c r="D525" s="90">
        <v>1</v>
      </c>
      <c r="E525" s="90">
        <v>2</v>
      </c>
      <c r="F525" s="90">
        <v>11</v>
      </c>
      <c r="G525" s="90">
        <v>0</v>
      </c>
      <c r="H525" s="90">
        <v>10</v>
      </c>
      <c r="I525" s="90">
        <v>24</v>
      </c>
    </row>
    <row r="526" spans="1:256" x14ac:dyDescent="0.15">
      <c r="B526" s="25" t="s">
        <v>1193</v>
      </c>
      <c r="C526" s="90">
        <v>0</v>
      </c>
      <c r="D526" s="90">
        <v>2</v>
      </c>
      <c r="E526" s="90">
        <v>0</v>
      </c>
      <c r="F526" s="90">
        <v>11</v>
      </c>
      <c r="G526" s="90">
        <v>0</v>
      </c>
      <c r="H526" s="90">
        <v>6</v>
      </c>
      <c r="I526" s="90">
        <v>19</v>
      </c>
    </row>
    <row r="527" spans="1:256" x14ac:dyDescent="0.15">
      <c r="B527" s="25" t="s">
        <v>1196</v>
      </c>
      <c r="C527" s="90">
        <v>0</v>
      </c>
      <c r="D527" s="90">
        <v>1</v>
      </c>
      <c r="E527" s="90">
        <v>2</v>
      </c>
      <c r="F527" s="90">
        <v>13</v>
      </c>
      <c r="G527" s="90">
        <v>0</v>
      </c>
      <c r="H527" s="90">
        <v>8</v>
      </c>
      <c r="I527" s="90">
        <v>24</v>
      </c>
    </row>
    <row r="528" spans="1:256" x14ac:dyDescent="0.15">
      <c r="A528" s="328"/>
      <c r="B528" s="25" t="s">
        <v>1199</v>
      </c>
      <c r="C528" s="90">
        <v>0</v>
      </c>
      <c r="D528" s="90">
        <v>2</v>
      </c>
      <c r="E528" s="90">
        <v>2</v>
      </c>
      <c r="F528" s="90">
        <v>22</v>
      </c>
      <c r="G528" s="90">
        <v>1</v>
      </c>
      <c r="H528" s="90">
        <v>5</v>
      </c>
      <c r="I528" s="90">
        <v>32</v>
      </c>
    </row>
    <row r="529" spans="1:12" x14ac:dyDescent="0.15">
      <c r="A529" s="328"/>
      <c r="B529" s="25" t="s">
        <v>1203</v>
      </c>
      <c r="C529" s="90">
        <v>0</v>
      </c>
      <c r="D529" s="90">
        <v>2</v>
      </c>
      <c r="E529" s="90">
        <v>0</v>
      </c>
      <c r="F529" s="90">
        <v>15</v>
      </c>
      <c r="G529" s="90">
        <v>1</v>
      </c>
      <c r="H529" s="90">
        <v>7</v>
      </c>
      <c r="I529" s="90">
        <v>25</v>
      </c>
    </row>
    <row r="530" spans="1:12" x14ac:dyDescent="0.15">
      <c r="A530" s="328"/>
      <c r="B530" s="25" t="s">
        <v>1206</v>
      </c>
      <c r="C530" s="90">
        <f>$C$116</f>
        <v>0</v>
      </c>
      <c r="D530" s="90">
        <f>$D$116</f>
        <v>3</v>
      </c>
      <c r="E530" s="90">
        <f>$E$116</f>
        <v>3</v>
      </c>
      <c r="F530" s="90">
        <f>$F$116</f>
        <v>11</v>
      </c>
      <c r="G530" s="90">
        <f>$G$116</f>
        <v>1</v>
      </c>
      <c r="H530" s="90">
        <f>$H$116</f>
        <v>4</v>
      </c>
      <c r="I530" s="90">
        <f>$I$116</f>
        <v>22</v>
      </c>
    </row>
    <row r="531" spans="1:12" x14ac:dyDescent="0.15">
      <c r="A531" s="345"/>
      <c r="B531" s="25" t="s">
        <v>1208</v>
      </c>
      <c r="C531" s="90">
        <v>0</v>
      </c>
      <c r="D531" s="90">
        <v>2</v>
      </c>
      <c r="E531" s="90">
        <v>4</v>
      </c>
      <c r="F531" s="90">
        <v>8</v>
      </c>
      <c r="G531" s="90">
        <v>0</v>
      </c>
      <c r="H531" s="90">
        <v>9</v>
      </c>
      <c r="I531" s="90">
        <v>23</v>
      </c>
    </row>
    <row r="532" spans="1:12" x14ac:dyDescent="0.15">
      <c r="A532" s="345"/>
      <c r="B532" s="25" t="s">
        <v>1213</v>
      </c>
      <c r="C532" s="90">
        <v>0</v>
      </c>
      <c r="D532" s="90">
        <v>2</v>
      </c>
      <c r="E532" s="90">
        <v>5</v>
      </c>
      <c r="F532" s="90">
        <v>17</v>
      </c>
      <c r="G532" s="90">
        <v>1</v>
      </c>
      <c r="H532" s="90">
        <v>9</v>
      </c>
      <c r="I532" s="90">
        <v>34</v>
      </c>
    </row>
    <row r="533" spans="1:12" x14ac:dyDescent="0.15">
      <c r="A533" s="345"/>
      <c r="B533" s="25" t="s">
        <v>1214</v>
      </c>
      <c r="C533" s="90">
        <v>1</v>
      </c>
      <c r="D533" s="90">
        <v>2</v>
      </c>
      <c r="E533" s="90">
        <v>4</v>
      </c>
      <c r="F533" s="90">
        <v>17</v>
      </c>
      <c r="G533" s="90">
        <v>1</v>
      </c>
      <c r="H533" s="90">
        <v>7</v>
      </c>
      <c r="I533" s="90">
        <v>32</v>
      </c>
    </row>
    <row r="534" spans="1:12" x14ac:dyDescent="0.15">
      <c r="A534" s="345"/>
      <c r="B534" s="25" t="s">
        <v>1217</v>
      </c>
      <c r="C534" s="90">
        <v>0</v>
      </c>
      <c r="D534" s="90">
        <v>2</v>
      </c>
      <c r="E534" s="90">
        <v>3</v>
      </c>
      <c r="F534" s="90">
        <v>20</v>
      </c>
      <c r="G534" s="90">
        <v>0</v>
      </c>
      <c r="H534" s="90">
        <v>4</v>
      </c>
      <c r="I534" s="90">
        <v>29</v>
      </c>
      <c r="J534" s="28"/>
      <c r="K534" s="28"/>
      <c r="L534" s="29"/>
    </row>
    <row r="535" spans="1:12" x14ac:dyDescent="0.15">
      <c r="A535" s="345"/>
      <c r="B535" s="25" t="s">
        <v>1221</v>
      </c>
      <c r="C535" s="90">
        <v>1</v>
      </c>
      <c r="D535" s="90">
        <v>2</v>
      </c>
      <c r="E535" s="90">
        <v>1</v>
      </c>
      <c r="F535" s="90">
        <v>11</v>
      </c>
      <c r="G535" s="90">
        <v>2</v>
      </c>
      <c r="H535" s="90">
        <v>3</v>
      </c>
      <c r="I535" s="90">
        <v>20</v>
      </c>
    </row>
    <row r="536" spans="1:12" x14ac:dyDescent="0.15">
      <c r="A536" s="345"/>
      <c r="B536" s="25" t="s">
        <v>1224</v>
      </c>
      <c r="C536" s="90">
        <v>3</v>
      </c>
      <c r="D536" s="90">
        <v>2</v>
      </c>
      <c r="E536" s="90">
        <v>0</v>
      </c>
      <c r="F536" s="90">
        <v>8</v>
      </c>
      <c r="G536" s="90">
        <v>0</v>
      </c>
      <c r="H536" s="90">
        <v>6</v>
      </c>
      <c r="I536" s="90">
        <v>19</v>
      </c>
    </row>
    <row r="537" spans="1:12" x14ac:dyDescent="0.15">
      <c r="A537" s="345"/>
      <c r="B537" s="25" t="s">
        <v>1228</v>
      </c>
      <c r="C537" s="90">
        <v>1</v>
      </c>
      <c r="D537" s="90">
        <v>4</v>
      </c>
      <c r="E537" s="90">
        <v>2</v>
      </c>
      <c r="F537" s="90">
        <v>12</v>
      </c>
      <c r="G537" s="90">
        <v>0</v>
      </c>
      <c r="H537" s="90">
        <v>8</v>
      </c>
      <c r="I537" s="90">
        <v>27</v>
      </c>
    </row>
    <row r="538" spans="1:12" x14ac:dyDescent="0.15">
      <c r="A538" s="345"/>
      <c r="B538" s="355" t="s">
        <v>1231</v>
      </c>
      <c r="C538" s="90">
        <v>1</v>
      </c>
      <c r="D538" s="90">
        <v>2</v>
      </c>
      <c r="E538" s="90">
        <v>4</v>
      </c>
      <c r="F538" s="90">
        <v>11</v>
      </c>
      <c r="G538" s="90">
        <v>1</v>
      </c>
      <c r="H538" s="90">
        <v>4</v>
      </c>
      <c r="I538" s="90">
        <v>23</v>
      </c>
    </row>
    <row r="539" spans="1:12" x14ac:dyDescent="0.15">
      <c r="A539" s="345"/>
      <c r="B539" s="355" t="s">
        <v>1234</v>
      </c>
      <c r="C539" s="90">
        <v>0</v>
      </c>
      <c r="D539" s="90">
        <v>2</v>
      </c>
      <c r="E539" s="90">
        <v>1</v>
      </c>
      <c r="F539" s="90">
        <v>15</v>
      </c>
      <c r="G539" s="90">
        <v>1</v>
      </c>
      <c r="H539" s="90">
        <v>5</v>
      </c>
      <c r="I539" s="90">
        <v>24</v>
      </c>
    </row>
    <row r="540" spans="1:12" x14ac:dyDescent="0.15">
      <c r="A540" s="345"/>
      <c r="B540" s="355" t="s">
        <v>1238</v>
      </c>
      <c r="C540" s="90">
        <v>0</v>
      </c>
      <c r="D540" s="90">
        <v>2</v>
      </c>
      <c r="E540" s="90">
        <v>2</v>
      </c>
      <c r="F540" s="90">
        <v>20</v>
      </c>
      <c r="G540" s="90">
        <v>1</v>
      </c>
      <c r="H540" s="90">
        <v>5</v>
      </c>
      <c r="I540" s="90">
        <v>30</v>
      </c>
    </row>
    <row r="541" spans="1:12" x14ac:dyDescent="0.15">
      <c r="A541" s="345"/>
      <c r="B541" s="355" t="s">
        <v>1241</v>
      </c>
      <c r="C541" s="90">
        <v>1</v>
      </c>
      <c r="D541" s="90">
        <v>2</v>
      </c>
      <c r="E541" s="90">
        <v>2</v>
      </c>
      <c r="F541" s="90">
        <v>15</v>
      </c>
      <c r="G541" s="90">
        <v>0</v>
      </c>
      <c r="H541" s="90">
        <v>2</v>
      </c>
      <c r="I541" s="90">
        <v>22</v>
      </c>
    </row>
    <row r="542" spans="1:12" x14ac:dyDescent="0.15">
      <c r="A542" s="345"/>
      <c r="B542" s="355" t="s">
        <v>1244</v>
      </c>
      <c r="C542" s="90">
        <v>1</v>
      </c>
      <c r="D542" s="90">
        <v>3</v>
      </c>
      <c r="E542" s="90">
        <v>2</v>
      </c>
      <c r="F542" s="90">
        <v>10</v>
      </c>
      <c r="G542" s="90">
        <v>0</v>
      </c>
      <c r="H542" s="90">
        <v>4</v>
      </c>
      <c r="I542" s="90">
        <v>20</v>
      </c>
    </row>
    <row r="543" spans="1:12" x14ac:dyDescent="0.15">
      <c r="A543" s="345"/>
      <c r="B543" s="355" t="s">
        <v>1247</v>
      </c>
      <c r="C543" s="90">
        <v>0</v>
      </c>
      <c r="D543" s="90">
        <v>1</v>
      </c>
      <c r="E543" s="90">
        <v>1</v>
      </c>
      <c r="F543" s="90">
        <v>1</v>
      </c>
      <c r="G543" s="90">
        <v>0</v>
      </c>
      <c r="H543" s="90">
        <v>1</v>
      </c>
      <c r="I543" s="90">
        <v>4</v>
      </c>
    </row>
    <row r="544" spans="1:12" x14ac:dyDescent="0.15">
      <c r="A544" s="345"/>
      <c r="B544" s="355" t="s">
        <v>1249</v>
      </c>
      <c r="C544" s="90">
        <v>0</v>
      </c>
      <c r="D544" s="90">
        <v>2</v>
      </c>
      <c r="E544" s="90">
        <v>0</v>
      </c>
      <c r="F544" s="90">
        <v>4</v>
      </c>
      <c r="G544" s="90">
        <v>0</v>
      </c>
      <c r="H544" s="90">
        <v>8</v>
      </c>
      <c r="I544" s="90">
        <v>14</v>
      </c>
    </row>
    <row r="545" spans="1:9" x14ac:dyDescent="0.15">
      <c r="A545" s="345"/>
      <c r="B545" s="355" t="s">
        <v>1251</v>
      </c>
      <c r="C545" s="90">
        <v>0</v>
      </c>
      <c r="D545" s="90">
        <v>0</v>
      </c>
      <c r="E545" s="90">
        <v>1</v>
      </c>
      <c r="F545" s="90">
        <v>5</v>
      </c>
      <c r="G545" s="90">
        <v>0</v>
      </c>
      <c r="H545" s="90">
        <v>3</v>
      </c>
      <c r="I545" s="90">
        <v>9</v>
      </c>
    </row>
    <row r="546" spans="1:9" x14ac:dyDescent="0.15">
      <c r="A546" s="345"/>
      <c r="B546" s="355" t="s">
        <v>1253</v>
      </c>
      <c r="C546" s="90">
        <v>0</v>
      </c>
      <c r="D546" s="90">
        <v>0</v>
      </c>
      <c r="E546" s="90">
        <v>1</v>
      </c>
      <c r="F546" s="90">
        <v>9</v>
      </c>
      <c r="G546" s="90">
        <v>2</v>
      </c>
      <c r="H546" s="90">
        <v>1</v>
      </c>
      <c r="I546" s="90">
        <v>13</v>
      </c>
    </row>
    <row r="547" spans="1:9" x14ac:dyDescent="0.15">
      <c r="A547" s="345"/>
      <c r="B547" s="355" t="s">
        <v>1255</v>
      </c>
      <c r="C547" s="90">
        <v>0</v>
      </c>
      <c r="D547" s="90">
        <v>4</v>
      </c>
      <c r="E547" s="90">
        <v>1</v>
      </c>
      <c r="F547" s="90">
        <v>10</v>
      </c>
      <c r="G547" s="90">
        <v>0</v>
      </c>
      <c r="H547" s="90">
        <v>6</v>
      </c>
      <c r="I547" s="90">
        <v>21</v>
      </c>
    </row>
    <row r="548" spans="1:9" x14ac:dyDescent="0.15">
      <c r="A548" s="345"/>
      <c r="B548" s="355" t="s">
        <v>1257</v>
      </c>
      <c r="C548" s="90">
        <v>0</v>
      </c>
      <c r="D548" s="90">
        <v>1</v>
      </c>
      <c r="E548" s="90">
        <v>5</v>
      </c>
      <c r="F548" s="90">
        <v>15</v>
      </c>
      <c r="G548" s="90">
        <v>2</v>
      </c>
      <c r="H548" s="90">
        <v>6</v>
      </c>
      <c r="I548" s="90">
        <v>29</v>
      </c>
    </row>
    <row r="549" spans="1:9" x14ac:dyDescent="0.15">
      <c r="A549" s="365"/>
      <c r="B549" s="367" t="s">
        <v>1259</v>
      </c>
      <c r="C549" s="90">
        <v>0</v>
      </c>
      <c r="D549" s="90">
        <v>0</v>
      </c>
      <c r="E549" s="90">
        <v>5</v>
      </c>
      <c r="F549" s="90">
        <v>10</v>
      </c>
      <c r="G549" s="90">
        <v>1</v>
      </c>
      <c r="H549" s="90">
        <v>6</v>
      </c>
      <c r="I549" s="90">
        <v>22</v>
      </c>
    </row>
    <row r="550" spans="1:9" x14ac:dyDescent="0.15">
      <c r="A550" s="365"/>
      <c r="B550" s="367" t="s">
        <v>1262</v>
      </c>
      <c r="C550" s="90">
        <v>0</v>
      </c>
      <c r="D550" s="90">
        <v>1</v>
      </c>
      <c r="E550" s="90">
        <v>4</v>
      </c>
      <c r="F550" s="90">
        <v>15</v>
      </c>
      <c r="G550" s="90">
        <v>0</v>
      </c>
      <c r="H550" s="90">
        <v>5</v>
      </c>
      <c r="I550" s="90">
        <v>25</v>
      </c>
    </row>
    <row r="551" spans="1:9" x14ac:dyDescent="0.15">
      <c r="A551" s="365"/>
      <c r="B551" s="367" t="s">
        <v>1263</v>
      </c>
      <c r="C551" s="90">
        <v>0</v>
      </c>
      <c r="D551" s="90">
        <v>3</v>
      </c>
      <c r="E551" s="90">
        <v>4</v>
      </c>
      <c r="F551" s="90">
        <v>10</v>
      </c>
      <c r="G551" s="90">
        <v>0</v>
      </c>
      <c r="H551" s="90">
        <v>5</v>
      </c>
      <c r="I551" s="90">
        <v>22</v>
      </c>
    </row>
    <row r="552" spans="1:9" x14ac:dyDescent="0.15">
      <c r="A552" s="365"/>
      <c r="B552" s="367" t="s">
        <v>1265</v>
      </c>
      <c r="C552" s="90">
        <v>1</v>
      </c>
      <c r="D552" s="90">
        <v>2</v>
      </c>
      <c r="E552" s="90">
        <v>8</v>
      </c>
      <c r="F552" s="90">
        <v>13</v>
      </c>
      <c r="G552" s="90">
        <v>0</v>
      </c>
      <c r="H552" s="90">
        <v>9</v>
      </c>
      <c r="I552" s="90">
        <v>33</v>
      </c>
    </row>
    <row r="553" spans="1:9" x14ac:dyDescent="0.15">
      <c r="A553" s="365"/>
      <c r="B553" s="367" t="s">
        <v>1267</v>
      </c>
      <c r="C553" s="90">
        <v>2</v>
      </c>
      <c r="D553" s="90">
        <v>4</v>
      </c>
      <c r="E553" s="90">
        <v>5</v>
      </c>
      <c r="F553" s="90">
        <v>21</v>
      </c>
      <c r="G553" s="90">
        <v>0</v>
      </c>
      <c r="H553" s="90">
        <v>7</v>
      </c>
      <c r="I553" s="90">
        <v>39</v>
      </c>
    </row>
    <row r="554" spans="1:9" x14ac:dyDescent="0.15">
      <c r="A554" s="365"/>
      <c r="B554" s="367" t="s">
        <v>1269</v>
      </c>
      <c r="C554" s="90">
        <v>0</v>
      </c>
      <c r="D554" s="90">
        <v>5</v>
      </c>
      <c r="E554" s="90">
        <v>3</v>
      </c>
      <c r="F554" s="90">
        <v>22</v>
      </c>
      <c r="G554" s="90">
        <v>1</v>
      </c>
      <c r="H554" s="90">
        <v>9</v>
      </c>
      <c r="I554" s="90">
        <v>40</v>
      </c>
    </row>
    <row r="555" spans="1:9" x14ac:dyDescent="0.15">
      <c r="A555" s="365"/>
      <c r="B555" s="367" t="s">
        <v>1271</v>
      </c>
      <c r="C555" s="90">
        <v>0</v>
      </c>
      <c r="D555" s="90">
        <v>4</v>
      </c>
      <c r="E555" s="90">
        <v>3</v>
      </c>
      <c r="F555" s="90">
        <v>15</v>
      </c>
      <c r="G555" s="90">
        <v>0</v>
      </c>
      <c r="H555" s="90">
        <v>8</v>
      </c>
      <c r="I555" s="90">
        <v>30</v>
      </c>
    </row>
    <row r="556" spans="1:9" x14ac:dyDescent="0.15">
      <c r="A556" s="365"/>
      <c r="B556" s="367" t="s">
        <v>1273</v>
      </c>
      <c r="C556" s="90">
        <v>0</v>
      </c>
      <c r="D556" s="90">
        <v>0</v>
      </c>
      <c r="E556" s="90">
        <v>1</v>
      </c>
      <c r="F556" s="90">
        <v>18</v>
      </c>
      <c r="G556" s="90">
        <v>0</v>
      </c>
      <c r="H556" s="90">
        <v>11</v>
      </c>
      <c r="I556" s="90">
        <v>30</v>
      </c>
    </row>
    <row r="557" spans="1:9" x14ac:dyDescent="0.15">
      <c r="A557" s="365"/>
      <c r="B557" s="367" t="s">
        <v>1276</v>
      </c>
      <c r="C557" s="90">
        <v>0</v>
      </c>
      <c r="D557" s="90">
        <v>0</v>
      </c>
      <c r="E557" s="90">
        <v>1</v>
      </c>
      <c r="F557" s="90">
        <v>21</v>
      </c>
      <c r="G557" s="90">
        <v>1</v>
      </c>
      <c r="H557" s="90">
        <v>11</v>
      </c>
      <c r="I557" s="90">
        <v>34</v>
      </c>
    </row>
    <row r="558" spans="1:9" x14ac:dyDescent="0.15">
      <c r="A558" s="365"/>
      <c r="B558" s="367" t="s">
        <v>1277</v>
      </c>
      <c r="C558" s="90">
        <v>0</v>
      </c>
      <c r="D558" s="90">
        <v>0</v>
      </c>
      <c r="E558" s="90">
        <v>6</v>
      </c>
      <c r="F558" s="90">
        <v>17</v>
      </c>
      <c r="G558" s="90">
        <v>1</v>
      </c>
      <c r="H558" s="90">
        <v>12</v>
      </c>
      <c r="I558" s="90">
        <v>36</v>
      </c>
    </row>
    <row r="559" spans="1:9" x14ac:dyDescent="0.15">
      <c r="A559" s="389"/>
      <c r="B559" s="367" t="s">
        <v>1279</v>
      </c>
      <c r="C559" s="90">
        <f>$C$116</f>
        <v>0</v>
      </c>
      <c r="D559" s="90">
        <f>$D$116</f>
        <v>3</v>
      </c>
      <c r="E559" s="90">
        <f>$E$116</f>
        <v>3</v>
      </c>
      <c r="F559" s="90">
        <f>$F$116</f>
        <v>11</v>
      </c>
      <c r="G559" s="90">
        <f>$G$116</f>
        <v>1</v>
      </c>
      <c r="H559" s="90">
        <f>$H$116</f>
        <v>4</v>
      </c>
      <c r="I559" s="90">
        <f>$I$116</f>
        <v>22</v>
      </c>
    </row>
    <row r="560" spans="1:9" x14ac:dyDescent="0.15">
      <c r="A560" s="30"/>
      <c r="D560" s="14"/>
      <c r="E560" s="14"/>
      <c r="F560" s="14"/>
      <c r="G560" s="14"/>
      <c r="H560" s="14"/>
      <c r="I560" s="14"/>
    </row>
    <row r="561" spans="1:12" x14ac:dyDescent="0.15">
      <c r="A561" s="30"/>
      <c r="B561" s="33" t="s">
        <v>511</v>
      </c>
      <c r="C561" s="34" t="e">
        <f>SUM(C559-C558)/C558</f>
        <v>#DIV/0!</v>
      </c>
      <c r="D561" s="34" t="e">
        <f t="shared" ref="D561:I561" si="2">SUM(D559-D558)/D558</f>
        <v>#DIV/0!</v>
      </c>
      <c r="E561" s="34">
        <f t="shared" si="2"/>
        <v>-0.5</v>
      </c>
      <c r="F561" s="34">
        <f t="shared" si="2"/>
        <v>-0.35294117647058826</v>
      </c>
      <c r="G561" s="34">
        <f t="shared" si="2"/>
        <v>0</v>
      </c>
      <c r="H561" s="34">
        <f t="shared" si="2"/>
        <v>-0.66666666666666663</v>
      </c>
      <c r="I561" s="34">
        <f t="shared" si="2"/>
        <v>-0.3888888888888889</v>
      </c>
    </row>
    <row r="562" spans="1:12" x14ac:dyDescent="0.15">
      <c r="A562" s="30"/>
      <c r="B562" s="33" t="s">
        <v>512</v>
      </c>
      <c r="C562" s="34" t="e">
        <f>SUM(C559-C556)/C556</f>
        <v>#DIV/0!</v>
      </c>
      <c r="D562" s="34" t="e">
        <f t="shared" ref="D562:I562" si="3">SUM(D559-D556)/D556</f>
        <v>#DIV/0!</v>
      </c>
      <c r="E562" s="34">
        <f t="shared" si="3"/>
        <v>2</v>
      </c>
      <c r="F562" s="34">
        <f t="shared" si="3"/>
        <v>-0.3888888888888889</v>
      </c>
      <c r="G562" s="34" t="e">
        <f t="shared" si="3"/>
        <v>#DIV/0!</v>
      </c>
      <c r="H562" s="34">
        <f t="shared" si="3"/>
        <v>-0.63636363636363635</v>
      </c>
      <c r="I562" s="34">
        <f t="shared" si="3"/>
        <v>-0.26666666666666666</v>
      </c>
    </row>
    <row r="563" spans="1:12" x14ac:dyDescent="0.15">
      <c r="A563" s="30"/>
      <c r="D563" s="14"/>
      <c r="E563" s="14"/>
      <c r="F563" s="14"/>
      <c r="G563" s="14"/>
      <c r="H563" s="14"/>
      <c r="I563" s="14"/>
    </row>
    <row r="564" spans="1:12" x14ac:dyDescent="0.15">
      <c r="A564" s="30"/>
      <c r="D564" s="14"/>
      <c r="E564" s="14"/>
      <c r="F564" s="14"/>
      <c r="G564" s="14"/>
      <c r="H564" s="14"/>
      <c r="I564" s="14"/>
    </row>
    <row r="565" spans="1:12" ht="36" x14ac:dyDescent="0.15">
      <c r="A565" s="24" t="s">
        <v>162</v>
      </c>
      <c r="B565" s="25" t="s">
        <v>186</v>
      </c>
      <c r="C565" s="97" t="s">
        <v>1068</v>
      </c>
      <c r="D565" s="103" t="s">
        <v>1069</v>
      </c>
      <c r="E565" s="103" t="s">
        <v>1070</v>
      </c>
      <c r="F565" s="103" t="s">
        <v>1110</v>
      </c>
      <c r="G565" s="97" t="s">
        <v>1111</v>
      </c>
      <c r="H565" s="97" t="s">
        <v>1112</v>
      </c>
      <c r="I565" s="103" t="s">
        <v>160</v>
      </c>
    </row>
    <row r="566" spans="1:12" x14ac:dyDescent="0.15">
      <c r="A566" s="30"/>
      <c r="B566" s="25" t="s">
        <v>187</v>
      </c>
      <c r="C566" s="31">
        <v>0</v>
      </c>
      <c r="D566" s="31">
        <v>11</v>
      </c>
      <c r="E566" s="31">
        <v>18</v>
      </c>
      <c r="F566" s="31">
        <v>37</v>
      </c>
      <c r="G566" s="31">
        <v>0</v>
      </c>
      <c r="H566" s="31">
        <v>0</v>
      </c>
      <c r="I566" s="31">
        <v>66</v>
      </c>
      <c r="J566" s="28"/>
      <c r="K566" s="28"/>
      <c r="L566" s="29"/>
    </row>
    <row r="567" spans="1:12" x14ac:dyDescent="0.15">
      <c r="A567" s="30"/>
      <c r="B567" s="25" t="s">
        <v>188</v>
      </c>
      <c r="C567" s="31">
        <v>0</v>
      </c>
      <c r="D567" s="32">
        <v>11</v>
      </c>
      <c r="E567" s="32">
        <v>19</v>
      </c>
      <c r="F567" s="32">
        <v>46</v>
      </c>
      <c r="G567" s="31">
        <v>0</v>
      </c>
      <c r="H567" s="31">
        <v>0</v>
      </c>
      <c r="I567" s="32">
        <v>76</v>
      </c>
      <c r="J567" s="28"/>
      <c r="K567" s="28"/>
      <c r="L567" s="29"/>
    </row>
    <row r="568" spans="1:12" x14ac:dyDescent="0.15">
      <c r="A568" s="30"/>
      <c r="B568" s="25" t="s">
        <v>189</v>
      </c>
      <c r="C568" s="31">
        <v>0</v>
      </c>
      <c r="D568" s="32">
        <v>10</v>
      </c>
      <c r="E568" s="32">
        <v>25</v>
      </c>
      <c r="F568" s="32">
        <v>51</v>
      </c>
      <c r="G568" s="31">
        <v>0</v>
      </c>
      <c r="H568" s="31">
        <v>0</v>
      </c>
      <c r="I568" s="32">
        <v>86</v>
      </c>
      <c r="J568" s="28"/>
      <c r="K568" s="28"/>
      <c r="L568" s="29"/>
    </row>
    <row r="569" spans="1:12" x14ac:dyDescent="0.15">
      <c r="B569" s="25" t="s">
        <v>190</v>
      </c>
      <c r="C569" s="31">
        <v>0</v>
      </c>
      <c r="D569" s="32">
        <v>9</v>
      </c>
      <c r="E569" s="32">
        <v>27</v>
      </c>
      <c r="F569" s="32">
        <v>46</v>
      </c>
      <c r="G569" s="31">
        <v>0</v>
      </c>
      <c r="H569" s="31">
        <v>0</v>
      </c>
      <c r="I569" s="32">
        <v>82</v>
      </c>
      <c r="J569" s="28"/>
      <c r="K569" s="28"/>
      <c r="L569" s="29"/>
    </row>
    <row r="570" spans="1:12" x14ac:dyDescent="0.15">
      <c r="B570" s="25" t="s">
        <v>191</v>
      </c>
      <c r="C570" s="31">
        <v>0</v>
      </c>
      <c r="D570" s="32">
        <v>8</v>
      </c>
      <c r="E570" s="32">
        <v>20</v>
      </c>
      <c r="F570" s="32">
        <v>29</v>
      </c>
      <c r="G570" s="31">
        <v>0</v>
      </c>
      <c r="H570" s="31">
        <v>0</v>
      </c>
      <c r="I570" s="32">
        <v>57</v>
      </c>
      <c r="J570" s="28"/>
      <c r="K570" s="28"/>
      <c r="L570" s="29"/>
    </row>
    <row r="571" spans="1:12" x14ac:dyDescent="0.15">
      <c r="B571" s="25" t="s">
        <v>192</v>
      </c>
      <c r="C571" s="31">
        <v>0</v>
      </c>
      <c r="D571" s="32">
        <v>9</v>
      </c>
      <c r="E571" s="32">
        <v>13</v>
      </c>
      <c r="F571" s="32">
        <v>45</v>
      </c>
      <c r="G571" s="31">
        <v>0</v>
      </c>
      <c r="H571" s="31">
        <v>0</v>
      </c>
      <c r="I571" s="32">
        <v>67</v>
      </c>
      <c r="J571" s="28"/>
      <c r="K571" s="28"/>
      <c r="L571" s="29"/>
    </row>
    <row r="572" spans="1:12" x14ac:dyDescent="0.15">
      <c r="B572" s="25" t="s">
        <v>193</v>
      </c>
      <c r="C572" s="31">
        <v>0</v>
      </c>
      <c r="D572" s="32">
        <v>13</v>
      </c>
      <c r="E572" s="32">
        <v>23</v>
      </c>
      <c r="F572" s="32">
        <v>46</v>
      </c>
      <c r="G572" s="31">
        <v>0</v>
      </c>
      <c r="H572" s="31">
        <v>0</v>
      </c>
      <c r="I572" s="32">
        <v>82</v>
      </c>
      <c r="J572" s="28"/>
      <c r="K572" s="28"/>
      <c r="L572" s="29"/>
    </row>
    <row r="573" spans="1:12" x14ac:dyDescent="0.15">
      <c r="B573" s="25" t="s">
        <v>194</v>
      </c>
      <c r="C573" s="31">
        <v>0</v>
      </c>
      <c r="D573" s="32">
        <v>16</v>
      </c>
      <c r="E573" s="32">
        <v>19</v>
      </c>
      <c r="F573" s="32">
        <v>64</v>
      </c>
      <c r="G573" s="31">
        <v>0</v>
      </c>
      <c r="H573" s="31">
        <v>0</v>
      </c>
      <c r="I573" s="32">
        <v>99</v>
      </c>
      <c r="J573" s="28"/>
      <c r="K573" s="28"/>
      <c r="L573" s="29"/>
    </row>
    <row r="574" spans="1:12" x14ac:dyDescent="0.15">
      <c r="B574" s="25" t="s">
        <v>195</v>
      </c>
      <c r="C574" s="31">
        <v>0</v>
      </c>
      <c r="D574" s="32">
        <v>16</v>
      </c>
      <c r="E574" s="32">
        <v>20</v>
      </c>
      <c r="F574" s="32">
        <v>54</v>
      </c>
      <c r="G574" s="31">
        <v>0</v>
      </c>
      <c r="H574" s="31">
        <v>0</v>
      </c>
      <c r="I574" s="32">
        <v>90</v>
      </c>
      <c r="J574" s="28"/>
      <c r="K574" s="28"/>
      <c r="L574" s="29"/>
    </row>
    <row r="575" spans="1:12" x14ac:dyDescent="0.15">
      <c r="B575" s="25" t="s">
        <v>196</v>
      </c>
      <c r="C575" s="31">
        <v>0</v>
      </c>
      <c r="D575" s="32">
        <v>7</v>
      </c>
      <c r="E575" s="32">
        <v>17</v>
      </c>
      <c r="F575" s="32">
        <v>46</v>
      </c>
      <c r="G575" s="31">
        <v>0</v>
      </c>
      <c r="H575" s="31">
        <v>0</v>
      </c>
      <c r="I575" s="32">
        <v>70</v>
      </c>
      <c r="J575" s="28"/>
      <c r="K575" s="28"/>
      <c r="L575" s="29"/>
    </row>
    <row r="576" spans="1:12" x14ac:dyDescent="0.15">
      <c r="B576" s="25" t="s">
        <v>197</v>
      </c>
      <c r="C576" s="31">
        <v>0</v>
      </c>
      <c r="D576" s="32">
        <v>10</v>
      </c>
      <c r="E576" s="32">
        <v>20</v>
      </c>
      <c r="F576" s="32">
        <v>39</v>
      </c>
      <c r="G576" s="31">
        <v>0</v>
      </c>
      <c r="H576" s="31">
        <v>0</v>
      </c>
      <c r="I576" s="32">
        <v>69</v>
      </c>
      <c r="J576" s="28"/>
      <c r="K576" s="28"/>
      <c r="L576" s="29"/>
    </row>
    <row r="577" spans="1:12" x14ac:dyDescent="0.15">
      <c r="B577" s="25" t="s">
        <v>198</v>
      </c>
      <c r="C577" s="31">
        <v>0</v>
      </c>
      <c r="D577" s="32">
        <v>9</v>
      </c>
      <c r="E577" s="32">
        <v>18</v>
      </c>
      <c r="F577" s="32">
        <v>52</v>
      </c>
      <c r="G577" s="31">
        <v>0</v>
      </c>
      <c r="H577" s="31">
        <v>0</v>
      </c>
      <c r="I577" s="32">
        <v>79</v>
      </c>
      <c r="J577" s="28"/>
      <c r="K577" s="28"/>
      <c r="L577" s="29"/>
    </row>
    <row r="578" spans="1:12" x14ac:dyDescent="0.15">
      <c r="B578" s="25" t="s">
        <v>199</v>
      </c>
      <c r="C578" s="31">
        <v>0</v>
      </c>
      <c r="D578" s="32">
        <v>7</v>
      </c>
      <c r="E578" s="32">
        <v>17</v>
      </c>
      <c r="F578" s="32">
        <v>42</v>
      </c>
      <c r="G578" s="31">
        <v>0</v>
      </c>
      <c r="H578" s="31">
        <v>0</v>
      </c>
      <c r="I578" s="32">
        <v>66</v>
      </c>
      <c r="J578" s="28"/>
      <c r="K578" s="28"/>
      <c r="L578" s="29"/>
    </row>
    <row r="579" spans="1:12" x14ac:dyDescent="0.15">
      <c r="A579" s="30"/>
      <c r="B579" s="25" t="s">
        <v>200</v>
      </c>
      <c r="C579" s="31">
        <v>0</v>
      </c>
      <c r="D579" s="32">
        <v>8</v>
      </c>
      <c r="E579" s="32">
        <v>20</v>
      </c>
      <c r="F579" s="32">
        <v>55</v>
      </c>
      <c r="G579" s="31">
        <v>0</v>
      </c>
      <c r="H579" s="31">
        <v>0</v>
      </c>
      <c r="I579" s="32">
        <v>83</v>
      </c>
      <c r="J579" s="28"/>
      <c r="K579" s="28"/>
      <c r="L579" s="29"/>
    </row>
    <row r="580" spans="1:12" x14ac:dyDescent="0.15">
      <c r="B580" s="25" t="s">
        <v>201</v>
      </c>
      <c r="C580" s="31">
        <v>0</v>
      </c>
      <c r="D580" s="32">
        <v>13</v>
      </c>
      <c r="E580" s="32">
        <v>24</v>
      </c>
      <c r="F580" s="32">
        <v>77</v>
      </c>
      <c r="G580" s="31">
        <v>0</v>
      </c>
      <c r="H580" s="31">
        <v>0</v>
      </c>
      <c r="I580" s="32">
        <v>114</v>
      </c>
      <c r="J580" s="28"/>
      <c r="K580" s="28"/>
      <c r="L580" s="29"/>
    </row>
    <row r="581" spans="1:12" x14ac:dyDescent="0.15">
      <c r="B581" s="25" t="s">
        <v>202</v>
      </c>
      <c r="C581" s="31">
        <v>0</v>
      </c>
      <c r="D581" s="32">
        <v>12</v>
      </c>
      <c r="E581" s="32">
        <v>18</v>
      </c>
      <c r="F581" s="32">
        <v>50</v>
      </c>
      <c r="G581" s="31">
        <v>0</v>
      </c>
      <c r="H581" s="31">
        <v>0</v>
      </c>
      <c r="I581" s="32">
        <v>80</v>
      </c>
      <c r="J581" s="28"/>
      <c r="K581" s="28"/>
      <c r="L581" s="29"/>
    </row>
    <row r="582" spans="1:12" x14ac:dyDescent="0.15">
      <c r="B582" s="25" t="s">
        <v>203</v>
      </c>
      <c r="C582" s="31">
        <v>0</v>
      </c>
      <c r="D582" s="32">
        <v>7</v>
      </c>
      <c r="E582" s="32">
        <v>16</v>
      </c>
      <c r="F582" s="32">
        <v>52</v>
      </c>
      <c r="G582" s="31">
        <v>0</v>
      </c>
      <c r="H582" s="31">
        <v>0</v>
      </c>
      <c r="I582" s="32">
        <v>75</v>
      </c>
      <c r="J582" s="28"/>
      <c r="K582" s="28"/>
      <c r="L582" s="29"/>
    </row>
    <row r="583" spans="1:12" x14ac:dyDescent="0.15">
      <c r="B583" s="25" t="s">
        <v>204</v>
      </c>
      <c r="C583" s="31">
        <v>0</v>
      </c>
      <c r="D583" s="32">
        <v>9</v>
      </c>
      <c r="E583" s="32">
        <v>10</v>
      </c>
      <c r="F583" s="32">
        <v>51</v>
      </c>
      <c r="G583" s="31">
        <v>0</v>
      </c>
      <c r="H583" s="31">
        <v>0</v>
      </c>
      <c r="I583" s="32">
        <v>70</v>
      </c>
      <c r="J583" s="28"/>
      <c r="K583" s="28"/>
      <c r="L583" s="29"/>
    </row>
    <row r="584" spans="1:12" x14ac:dyDescent="0.15">
      <c r="B584" s="25" t="s">
        <v>205</v>
      </c>
      <c r="C584" s="31">
        <v>0</v>
      </c>
      <c r="D584" s="32">
        <v>9</v>
      </c>
      <c r="E584" s="32">
        <v>16</v>
      </c>
      <c r="F584" s="32">
        <v>62</v>
      </c>
      <c r="G584" s="31">
        <v>0</v>
      </c>
      <c r="H584" s="31">
        <v>0</v>
      </c>
      <c r="I584" s="32">
        <v>87</v>
      </c>
      <c r="J584" s="28"/>
      <c r="K584" s="28"/>
      <c r="L584" s="29"/>
    </row>
    <row r="585" spans="1:12" x14ac:dyDescent="0.15">
      <c r="B585" s="25" t="s">
        <v>206</v>
      </c>
      <c r="C585" s="31">
        <v>0</v>
      </c>
      <c r="D585" s="32">
        <v>11</v>
      </c>
      <c r="E585" s="32">
        <v>19</v>
      </c>
      <c r="F585" s="32">
        <v>48</v>
      </c>
      <c r="G585" s="31">
        <v>0</v>
      </c>
      <c r="H585" s="31">
        <v>0</v>
      </c>
      <c r="I585" s="32">
        <v>78</v>
      </c>
      <c r="J585" s="28"/>
      <c r="K585" s="28"/>
      <c r="L585" s="29"/>
    </row>
    <row r="586" spans="1:12" x14ac:dyDescent="0.15">
      <c r="B586" s="25" t="s">
        <v>207</v>
      </c>
      <c r="C586" s="31">
        <v>0</v>
      </c>
      <c r="D586" s="32">
        <v>11</v>
      </c>
      <c r="E586" s="32">
        <v>26</v>
      </c>
      <c r="F586" s="32">
        <v>48</v>
      </c>
      <c r="G586" s="31">
        <v>0</v>
      </c>
      <c r="H586" s="31">
        <v>0</v>
      </c>
      <c r="I586" s="32">
        <v>85</v>
      </c>
      <c r="J586" s="28"/>
      <c r="K586" s="28"/>
      <c r="L586" s="29"/>
    </row>
    <row r="587" spans="1:12" x14ac:dyDescent="0.15">
      <c r="B587" s="25" t="s">
        <v>208</v>
      </c>
      <c r="C587" s="31">
        <v>0</v>
      </c>
      <c r="D587" s="32">
        <v>9</v>
      </c>
      <c r="E587" s="32">
        <v>26</v>
      </c>
      <c r="F587" s="32">
        <v>37</v>
      </c>
      <c r="G587" s="31">
        <v>0</v>
      </c>
      <c r="H587" s="31">
        <v>0</v>
      </c>
      <c r="I587" s="32">
        <v>72</v>
      </c>
      <c r="J587" s="28"/>
      <c r="K587" s="28"/>
      <c r="L587" s="29"/>
    </row>
    <row r="588" spans="1:12" x14ac:dyDescent="0.15">
      <c r="B588" s="25" t="s">
        <v>209</v>
      </c>
      <c r="C588" s="31">
        <v>0</v>
      </c>
      <c r="D588" s="32">
        <v>14</v>
      </c>
      <c r="E588" s="32">
        <v>31</v>
      </c>
      <c r="F588" s="32">
        <v>36</v>
      </c>
      <c r="G588" s="31">
        <v>0</v>
      </c>
      <c r="H588" s="31">
        <v>0</v>
      </c>
      <c r="I588" s="32">
        <v>81</v>
      </c>
      <c r="J588" s="28"/>
      <c r="K588" s="28"/>
      <c r="L588" s="29"/>
    </row>
    <row r="589" spans="1:12" x14ac:dyDescent="0.15">
      <c r="B589" s="25" t="s">
        <v>210</v>
      </c>
      <c r="C589" s="31">
        <v>0</v>
      </c>
      <c r="D589" s="32">
        <v>17</v>
      </c>
      <c r="E589" s="32">
        <v>32</v>
      </c>
      <c r="F589" s="32">
        <v>36</v>
      </c>
      <c r="G589" s="31">
        <v>0</v>
      </c>
      <c r="H589" s="31">
        <v>0</v>
      </c>
      <c r="I589" s="32">
        <v>85</v>
      </c>
      <c r="J589" s="28"/>
      <c r="K589" s="28"/>
      <c r="L589" s="29"/>
    </row>
    <row r="590" spans="1:12" x14ac:dyDescent="0.15">
      <c r="B590" s="25" t="s">
        <v>211</v>
      </c>
      <c r="C590" s="31">
        <v>0</v>
      </c>
      <c r="D590" s="32">
        <v>9</v>
      </c>
      <c r="E590" s="32">
        <v>29</v>
      </c>
      <c r="F590" s="32">
        <v>33</v>
      </c>
      <c r="G590" s="31">
        <v>0</v>
      </c>
      <c r="H590" s="31">
        <v>0</v>
      </c>
      <c r="I590" s="32">
        <v>71</v>
      </c>
      <c r="J590" s="28"/>
      <c r="K590" s="28"/>
      <c r="L590" s="29"/>
    </row>
    <row r="591" spans="1:12" x14ac:dyDescent="0.15">
      <c r="B591" s="25" t="s">
        <v>212</v>
      </c>
      <c r="C591" s="31">
        <v>0</v>
      </c>
      <c r="D591" s="32">
        <v>9</v>
      </c>
      <c r="E591" s="32">
        <v>21</v>
      </c>
      <c r="F591" s="32">
        <v>42</v>
      </c>
      <c r="G591" s="31">
        <v>0</v>
      </c>
      <c r="H591" s="31">
        <v>0</v>
      </c>
      <c r="I591" s="32">
        <v>72</v>
      </c>
      <c r="J591" s="28"/>
      <c r="K591" s="28"/>
      <c r="L591" s="29"/>
    </row>
    <row r="592" spans="1:12" x14ac:dyDescent="0.15">
      <c r="B592" s="25" t="s">
        <v>213</v>
      </c>
      <c r="C592" s="31">
        <v>0</v>
      </c>
      <c r="D592" s="32">
        <v>11</v>
      </c>
      <c r="E592" s="32">
        <v>27</v>
      </c>
      <c r="F592" s="32">
        <v>54</v>
      </c>
      <c r="G592" s="31">
        <v>0</v>
      </c>
      <c r="H592" s="31">
        <v>0</v>
      </c>
      <c r="I592" s="32">
        <v>92</v>
      </c>
      <c r="J592" s="28"/>
      <c r="K592" s="28"/>
      <c r="L592" s="29"/>
    </row>
    <row r="593" spans="2:12" x14ac:dyDescent="0.15">
      <c r="B593" s="25" t="s">
        <v>214</v>
      </c>
      <c r="C593" s="31">
        <v>0</v>
      </c>
      <c r="D593" s="32">
        <v>11</v>
      </c>
      <c r="E593" s="32">
        <v>16</v>
      </c>
      <c r="F593" s="32">
        <v>55</v>
      </c>
      <c r="G593" s="31">
        <v>0</v>
      </c>
      <c r="H593" s="31">
        <v>0</v>
      </c>
      <c r="I593" s="32">
        <v>82</v>
      </c>
      <c r="J593" s="28"/>
      <c r="K593" s="28"/>
      <c r="L593" s="29"/>
    </row>
    <row r="594" spans="2:12" x14ac:dyDescent="0.15">
      <c r="B594" s="25" t="s">
        <v>215</v>
      </c>
      <c r="C594" s="31">
        <v>0</v>
      </c>
      <c r="D594" s="32">
        <v>12</v>
      </c>
      <c r="E594" s="32">
        <v>21</v>
      </c>
      <c r="F594" s="32">
        <v>59</v>
      </c>
      <c r="G594" s="31">
        <v>0</v>
      </c>
      <c r="H594" s="31">
        <v>0</v>
      </c>
      <c r="I594" s="32">
        <v>92</v>
      </c>
      <c r="J594" s="28"/>
      <c r="K594" s="28"/>
      <c r="L594" s="29"/>
    </row>
    <row r="595" spans="2:12" x14ac:dyDescent="0.15">
      <c r="B595" s="25" t="s">
        <v>216</v>
      </c>
      <c r="C595" s="31">
        <v>0</v>
      </c>
      <c r="D595" s="32">
        <v>11</v>
      </c>
      <c r="E595" s="32">
        <v>28</v>
      </c>
      <c r="F595" s="32">
        <v>61</v>
      </c>
      <c r="G595" s="31">
        <v>0</v>
      </c>
      <c r="H595" s="31">
        <v>0</v>
      </c>
      <c r="I595" s="32">
        <v>100</v>
      </c>
      <c r="J595" s="28"/>
      <c r="K595" s="28"/>
      <c r="L595" s="29"/>
    </row>
    <row r="596" spans="2:12" x14ac:dyDescent="0.15">
      <c r="B596" s="25" t="s">
        <v>217</v>
      </c>
      <c r="C596" s="31">
        <v>0</v>
      </c>
      <c r="D596" s="32">
        <v>11</v>
      </c>
      <c r="E596" s="32">
        <v>25</v>
      </c>
      <c r="F596" s="32">
        <v>68</v>
      </c>
      <c r="G596" s="31">
        <v>0</v>
      </c>
      <c r="H596" s="31">
        <v>0</v>
      </c>
      <c r="I596" s="32">
        <v>104</v>
      </c>
      <c r="J596" s="28"/>
      <c r="K596" s="28"/>
      <c r="L596" s="29"/>
    </row>
    <row r="597" spans="2:12" x14ac:dyDescent="0.15">
      <c r="B597" s="25" t="s">
        <v>218</v>
      </c>
      <c r="C597" s="31">
        <v>0</v>
      </c>
      <c r="D597" s="32">
        <v>12</v>
      </c>
      <c r="E597" s="32">
        <v>27</v>
      </c>
      <c r="F597" s="32">
        <v>69</v>
      </c>
      <c r="G597" s="31">
        <v>0</v>
      </c>
      <c r="H597" s="31">
        <v>0</v>
      </c>
      <c r="I597" s="32">
        <v>108</v>
      </c>
      <c r="J597" s="28"/>
      <c r="K597" s="28"/>
      <c r="L597" s="29"/>
    </row>
    <row r="598" spans="2:12" x14ac:dyDescent="0.15">
      <c r="B598" s="25" t="s">
        <v>219</v>
      </c>
      <c r="C598" s="31">
        <v>0</v>
      </c>
      <c r="D598" s="32">
        <v>10</v>
      </c>
      <c r="E598" s="32">
        <v>26</v>
      </c>
      <c r="F598" s="32">
        <v>66</v>
      </c>
      <c r="G598" s="31">
        <v>0</v>
      </c>
      <c r="H598" s="31">
        <v>0</v>
      </c>
      <c r="I598" s="32">
        <v>102</v>
      </c>
      <c r="J598" s="28"/>
      <c r="K598" s="28"/>
      <c r="L598" s="29"/>
    </row>
    <row r="599" spans="2:12" x14ac:dyDescent="0.15">
      <c r="B599" s="25" t="s">
        <v>220</v>
      </c>
      <c r="C599" s="31">
        <v>0</v>
      </c>
      <c r="D599" s="32">
        <v>14</v>
      </c>
      <c r="E599" s="32">
        <v>28</v>
      </c>
      <c r="F599" s="32">
        <v>66</v>
      </c>
      <c r="G599" s="31">
        <v>0</v>
      </c>
      <c r="H599" s="31">
        <v>0</v>
      </c>
      <c r="I599" s="32">
        <v>108</v>
      </c>
      <c r="J599" s="28"/>
      <c r="K599" s="28"/>
      <c r="L599" s="29"/>
    </row>
    <row r="600" spans="2:12" x14ac:dyDescent="0.15">
      <c r="B600" s="25" t="s">
        <v>221</v>
      </c>
      <c r="C600" s="31">
        <v>0</v>
      </c>
      <c r="D600" s="32">
        <v>12</v>
      </c>
      <c r="E600" s="32">
        <v>33</v>
      </c>
      <c r="F600" s="32">
        <v>46</v>
      </c>
      <c r="G600" s="31">
        <v>0</v>
      </c>
      <c r="H600" s="31">
        <v>0</v>
      </c>
      <c r="I600" s="32">
        <v>91</v>
      </c>
      <c r="J600" s="28"/>
      <c r="K600" s="28"/>
      <c r="L600" s="29"/>
    </row>
    <row r="601" spans="2:12" x14ac:dyDescent="0.15">
      <c r="B601" s="25" t="s">
        <v>222</v>
      </c>
      <c r="C601" s="31">
        <v>0</v>
      </c>
      <c r="D601" s="32">
        <v>7</v>
      </c>
      <c r="E601" s="32">
        <v>30</v>
      </c>
      <c r="F601" s="32">
        <v>53</v>
      </c>
      <c r="G601" s="31">
        <v>0</v>
      </c>
      <c r="H601" s="31">
        <v>0</v>
      </c>
      <c r="I601" s="32">
        <v>90</v>
      </c>
      <c r="J601" s="28"/>
      <c r="K601" s="28"/>
      <c r="L601" s="29"/>
    </row>
    <row r="602" spans="2:12" x14ac:dyDescent="0.15">
      <c r="B602" s="25" t="s">
        <v>223</v>
      </c>
      <c r="C602" s="31">
        <v>0</v>
      </c>
      <c r="D602" s="32">
        <v>12</v>
      </c>
      <c r="E602" s="32">
        <v>27</v>
      </c>
      <c r="F602" s="32">
        <v>61</v>
      </c>
      <c r="G602" s="31">
        <v>0</v>
      </c>
      <c r="H602" s="31">
        <v>0</v>
      </c>
      <c r="I602" s="32">
        <v>100</v>
      </c>
      <c r="J602" s="28"/>
      <c r="K602" s="28"/>
      <c r="L602" s="29"/>
    </row>
    <row r="603" spans="2:12" x14ac:dyDescent="0.15">
      <c r="B603" s="25" t="s">
        <v>224</v>
      </c>
      <c r="C603" s="31">
        <v>0</v>
      </c>
      <c r="D603" s="32">
        <v>18</v>
      </c>
      <c r="E603" s="32">
        <v>31</v>
      </c>
      <c r="F603" s="32">
        <v>67</v>
      </c>
      <c r="G603" s="31">
        <v>0</v>
      </c>
      <c r="H603" s="31">
        <v>0</v>
      </c>
      <c r="I603" s="32">
        <v>116</v>
      </c>
      <c r="J603" s="28"/>
      <c r="K603" s="28"/>
      <c r="L603" s="29"/>
    </row>
    <row r="604" spans="2:12" x14ac:dyDescent="0.15">
      <c r="B604" s="25" t="s">
        <v>225</v>
      </c>
      <c r="C604" s="31">
        <v>0</v>
      </c>
      <c r="D604" s="32">
        <v>21</v>
      </c>
      <c r="E604" s="32">
        <v>28</v>
      </c>
      <c r="F604" s="32">
        <v>54</v>
      </c>
      <c r="G604" s="31">
        <v>0</v>
      </c>
      <c r="H604" s="31">
        <v>0</v>
      </c>
      <c r="I604" s="32">
        <v>103</v>
      </c>
      <c r="J604" s="28"/>
      <c r="K604" s="28"/>
      <c r="L604" s="29"/>
    </row>
    <row r="605" spans="2:12" x14ac:dyDescent="0.15">
      <c r="B605" s="25" t="s">
        <v>226</v>
      </c>
      <c r="C605" s="31">
        <v>0</v>
      </c>
      <c r="D605" s="32">
        <v>10</v>
      </c>
      <c r="E605" s="32">
        <v>24</v>
      </c>
      <c r="F605" s="32">
        <v>53</v>
      </c>
      <c r="G605" s="31">
        <v>0</v>
      </c>
      <c r="H605" s="31">
        <v>0</v>
      </c>
      <c r="I605" s="32">
        <v>87</v>
      </c>
      <c r="J605" s="28"/>
      <c r="K605" s="28"/>
      <c r="L605" s="29"/>
    </row>
    <row r="606" spans="2:12" x14ac:dyDescent="0.15">
      <c r="B606" s="25" t="s">
        <v>227</v>
      </c>
      <c r="C606" s="31">
        <v>0</v>
      </c>
      <c r="D606" s="32">
        <v>10</v>
      </c>
      <c r="E606" s="32">
        <v>23</v>
      </c>
      <c r="F606" s="32">
        <v>56</v>
      </c>
      <c r="G606" s="31">
        <v>0</v>
      </c>
      <c r="H606" s="31">
        <v>0</v>
      </c>
      <c r="I606" s="32">
        <v>89</v>
      </c>
      <c r="J606" s="28"/>
      <c r="K606" s="28"/>
      <c r="L606" s="29"/>
    </row>
    <row r="607" spans="2:12" x14ac:dyDescent="0.15">
      <c r="B607" s="25" t="s">
        <v>228</v>
      </c>
      <c r="C607" s="31">
        <v>0</v>
      </c>
      <c r="D607" s="32">
        <v>10</v>
      </c>
      <c r="E607" s="32">
        <v>22</v>
      </c>
      <c r="F607" s="32">
        <v>45</v>
      </c>
      <c r="G607" s="31">
        <v>0</v>
      </c>
      <c r="H607" s="31">
        <v>0</v>
      </c>
      <c r="I607" s="32">
        <v>77</v>
      </c>
      <c r="J607" s="28"/>
      <c r="K607" s="28"/>
      <c r="L607" s="29"/>
    </row>
    <row r="608" spans="2:12" x14ac:dyDescent="0.15">
      <c r="B608" s="25" t="s">
        <v>229</v>
      </c>
      <c r="C608" s="31">
        <v>0</v>
      </c>
      <c r="D608" s="32">
        <v>4</v>
      </c>
      <c r="E608" s="32">
        <v>14</v>
      </c>
      <c r="F608" s="32">
        <v>39</v>
      </c>
      <c r="G608" s="31">
        <v>0</v>
      </c>
      <c r="H608" s="31">
        <v>0</v>
      </c>
      <c r="I608" s="32">
        <v>57</v>
      </c>
      <c r="J608" s="28"/>
      <c r="K608" s="28"/>
      <c r="L608" s="29"/>
    </row>
    <row r="609" spans="1:12" x14ac:dyDescent="0.15">
      <c r="B609" s="25" t="s">
        <v>230</v>
      </c>
      <c r="C609" s="31">
        <v>0</v>
      </c>
      <c r="D609" s="32">
        <v>4</v>
      </c>
      <c r="E609" s="32">
        <v>17</v>
      </c>
      <c r="F609" s="32">
        <v>45</v>
      </c>
      <c r="G609" s="31">
        <v>0</v>
      </c>
      <c r="H609" s="31">
        <v>0</v>
      </c>
      <c r="I609" s="32">
        <v>66</v>
      </c>
      <c r="J609" s="28"/>
      <c r="K609" s="28"/>
      <c r="L609" s="29"/>
    </row>
    <row r="610" spans="1:12" x14ac:dyDescent="0.15">
      <c r="B610" s="25" t="s">
        <v>231</v>
      </c>
      <c r="C610" s="31">
        <v>0</v>
      </c>
      <c r="D610" s="32">
        <v>3</v>
      </c>
      <c r="E610" s="32">
        <v>14</v>
      </c>
      <c r="F610" s="32">
        <v>33</v>
      </c>
      <c r="G610" s="31">
        <v>0</v>
      </c>
      <c r="H610" s="31">
        <v>0</v>
      </c>
      <c r="I610" s="32">
        <v>50</v>
      </c>
      <c r="J610" s="28"/>
      <c r="K610" s="28"/>
      <c r="L610" s="29"/>
    </row>
    <row r="611" spans="1:12" x14ac:dyDescent="0.15">
      <c r="B611" s="25" t="s">
        <v>232</v>
      </c>
      <c r="C611" s="31">
        <v>0</v>
      </c>
      <c r="D611" s="32">
        <v>5</v>
      </c>
      <c r="E611" s="32">
        <v>12</v>
      </c>
      <c r="F611" s="32">
        <v>34</v>
      </c>
      <c r="G611" s="31">
        <v>0</v>
      </c>
      <c r="H611" s="31">
        <v>0</v>
      </c>
      <c r="I611" s="32">
        <v>51</v>
      </c>
      <c r="J611" s="28"/>
      <c r="K611" s="28"/>
      <c r="L611" s="29"/>
    </row>
    <row r="612" spans="1:12" x14ac:dyDescent="0.15">
      <c r="A612" s="30"/>
      <c r="B612" s="25" t="s">
        <v>233</v>
      </c>
      <c r="C612" s="31">
        <v>0</v>
      </c>
      <c r="D612" s="32">
        <v>4</v>
      </c>
      <c r="E612" s="32">
        <v>6</v>
      </c>
      <c r="F612" s="32">
        <v>24</v>
      </c>
      <c r="G612" s="31">
        <v>0</v>
      </c>
      <c r="H612" s="31">
        <v>0</v>
      </c>
      <c r="I612" s="32">
        <v>34</v>
      </c>
      <c r="J612" s="28"/>
      <c r="K612" s="28"/>
      <c r="L612" s="29"/>
    </row>
    <row r="613" spans="1:12" x14ac:dyDescent="0.15">
      <c r="A613" s="30"/>
      <c r="B613" s="25" t="s">
        <v>234</v>
      </c>
      <c r="C613" s="31">
        <v>0</v>
      </c>
      <c r="D613" s="32">
        <v>0</v>
      </c>
      <c r="E613" s="32">
        <v>5</v>
      </c>
      <c r="F613" s="32">
        <v>25</v>
      </c>
      <c r="G613" s="31">
        <v>0</v>
      </c>
      <c r="H613" s="31">
        <v>0</v>
      </c>
      <c r="I613" s="32">
        <v>30</v>
      </c>
      <c r="J613" s="28"/>
      <c r="K613" s="28"/>
      <c r="L613" s="29"/>
    </row>
    <row r="614" spans="1:12" x14ac:dyDescent="0.15">
      <c r="A614" s="30"/>
      <c r="B614" s="25" t="s">
        <v>235</v>
      </c>
      <c r="C614" s="31">
        <v>0</v>
      </c>
      <c r="D614" s="32">
        <v>2</v>
      </c>
      <c r="E614" s="32">
        <v>8</v>
      </c>
      <c r="F614" s="32">
        <v>31</v>
      </c>
      <c r="G614" s="31">
        <v>0</v>
      </c>
      <c r="H614" s="31">
        <v>0</v>
      </c>
      <c r="I614" s="32">
        <v>41</v>
      </c>
      <c r="J614" s="28"/>
      <c r="K614" s="28"/>
      <c r="L614" s="29"/>
    </row>
    <row r="615" spans="1:12" x14ac:dyDescent="0.15">
      <c r="A615" s="30"/>
      <c r="B615" s="25" t="s">
        <v>236</v>
      </c>
      <c r="C615" s="31">
        <v>0</v>
      </c>
      <c r="D615" s="32">
        <v>0</v>
      </c>
      <c r="E615" s="32">
        <v>9</v>
      </c>
      <c r="F615" s="32">
        <v>40</v>
      </c>
      <c r="G615" s="31">
        <v>0</v>
      </c>
      <c r="H615" s="31">
        <v>0</v>
      </c>
      <c r="I615" s="32">
        <v>49</v>
      </c>
      <c r="J615" s="28"/>
      <c r="K615" s="28"/>
      <c r="L615" s="29"/>
    </row>
    <row r="616" spans="1:12" x14ac:dyDescent="0.15">
      <c r="A616" s="30"/>
      <c r="B616" s="25" t="s">
        <v>237</v>
      </c>
      <c r="C616" s="31">
        <v>0</v>
      </c>
      <c r="D616" s="32">
        <v>2</v>
      </c>
      <c r="E616" s="32">
        <v>7</v>
      </c>
      <c r="F616" s="32">
        <v>23</v>
      </c>
      <c r="G616" s="31">
        <v>0</v>
      </c>
      <c r="H616" s="31">
        <v>0</v>
      </c>
      <c r="I616" s="32">
        <v>32</v>
      </c>
      <c r="J616" s="28"/>
      <c r="K616" s="28"/>
      <c r="L616" s="29"/>
    </row>
    <row r="617" spans="1:12" x14ac:dyDescent="0.15">
      <c r="A617" s="30"/>
      <c r="B617" s="25" t="s">
        <v>238</v>
      </c>
      <c r="C617" s="31">
        <v>0</v>
      </c>
      <c r="D617" s="32">
        <v>2</v>
      </c>
      <c r="E617" s="32">
        <v>7</v>
      </c>
      <c r="F617" s="32">
        <v>28</v>
      </c>
      <c r="G617" s="31">
        <v>0</v>
      </c>
      <c r="H617" s="31">
        <v>0</v>
      </c>
      <c r="I617" s="32">
        <v>37</v>
      </c>
      <c r="J617" s="28"/>
      <c r="K617" s="28"/>
      <c r="L617" s="29"/>
    </row>
    <row r="618" spans="1:12" x14ac:dyDescent="0.15">
      <c r="A618" s="30"/>
      <c r="B618" s="25" t="s">
        <v>239</v>
      </c>
      <c r="C618" s="31">
        <v>0</v>
      </c>
      <c r="D618" s="32">
        <v>2</v>
      </c>
      <c r="E618" s="32">
        <v>7</v>
      </c>
      <c r="F618" s="32">
        <v>46</v>
      </c>
      <c r="G618" s="31">
        <v>0</v>
      </c>
      <c r="H618" s="31">
        <v>0</v>
      </c>
      <c r="I618" s="32">
        <v>55</v>
      </c>
      <c r="J618" s="28"/>
      <c r="K618" s="28"/>
      <c r="L618" s="29"/>
    </row>
    <row r="619" spans="1:12" x14ac:dyDescent="0.15">
      <c r="A619" s="30"/>
      <c r="B619" s="25" t="s">
        <v>240</v>
      </c>
      <c r="C619" s="31">
        <v>0</v>
      </c>
      <c r="D619" s="32">
        <v>2</v>
      </c>
      <c r="E619" s="32">
        <v>3</v>
      </c>
      <c r="F619" s="32">
        <v>43</v>
      </c>
      <c r="G619" s="31">
        <v>0</v>
      </c>
      <c r="H619" s="31">
        <v>0</v>
      </c>
      <c r="I619" s="32">
        <v>48</v>
      </c>
      <c r="J619" s="28"/>
      <c r="K619" s="28"/>
      <c r="L619" s="29"/>
    </row>
    <row r="620" spans="1:12" x14ac:dyDescent="0.15">
      <c r="A620" s="30"/>
      <c r="B620" s="25" t="s">
        <v>241</v>
      </c>
      <c r="C620" s="31">
        <v>0</v>
      </c>
      <c r="D620" s="32">
        <v>2</v>
      </c>
      <c r="E620" s="32">
        <v>7</v>
      </c>
      <c r="F620" s="32">
        <v>36</v>
      </c>
      <c r="G620" s="31">
        <v>0</v>
      </c>
      <c r="H620" s="31">
        <v>0</v>
      </c>
      <c r="I620" s="32">
        <v>45</v>
      </c>
      <c r="J620" s="28"/>
      <c r="K620" s="28"/>
      <c r="L620" s="29"/>
    </row>
    <row r="621" spans="1:12" x14ac:dyDescent="0.15">
      <c r="A621" s="30"/>
      <c r="B621" s="25" t="s">
        <v>242</v>
      </c>
      <c r="C621" s="31">
        <v>0</v>
      </c>
      <c r="D621" s="32">
        <v>2</v>
      </c>
      <c r="E621" s="32">
        <v>8</v>
      </c>
      <c r="F621" s="32">
        <v>45</v>
      </c>
      <c r="G621" s="31">
        <v>0</v>
      </c>
      <c r="H621" s="31">
        <v>0</v>
      </c>
      <c r="I621" s="32">
        <v>55</v>
      </c>
      <c r="J621" s="28"/>
      <c r="K621" s="28"/>
      <c r="L621" s="29"/>
    </row>
    <row r="622" spans="1:12" x14ac:dyDescent="0.15">
      <c r="A622" s="30"/>
      <c r="B622" s="25" t="s">
        <v>243</v>
      </c>
      <c r="C622" s="31">
        <v>0</v>
      </c>
      <c r="D622" s="32">
        <v>2</v>
      </c>
      <c r="E622" s="32">
        <v>11</v>
      </c>
      <c r="F622" s="32">
        <v>57</v>
      </c>
      <c r="G622" s="31">
        <v>0</v>
      </c>
      <c r="H622" s="31">
        <v>0</v>
      </c>
      <c r="I622" s="32">
        <v>70</v>
      </c>
      <c r="J622" s="28"/>
      <c r="K622" s="28"/>
      <c r="L622" s="29"/>
    </row>
    <row r="623" spans="1:12" x14ac:dyDescent="0.15">
      <c r="A623" s="30"/>
      <c r="B623" s="25" t="s">
        <v>244</v>
      </c>
      <c r="C623" s="31">
        <v>0</v>
      </c>
      <c r="D623" s="32">
        <v>2</v>
      </c>
      <c r="E623" s="32">
        <v>5</v>
      </c>
      <c r="F623" s="32">
        <v>53</v>
      </c>
      <c r="G623" s="31">
        <v>0</v>
      </c>
      <c r="H623" s="31">
        <v>0</v>
      </c>
      <c r="I623" s="32">
        <v>60</v>
      </c>
      <c r="J623" s="28"/>
      <c r="K623" s="28"/>
      <c r="L623" s="29"/>
    </row>
    <row r="624" spans="1:12" x14ac:dyDescent="0.15">
      <c r="A624" s="30"/>
      <c r="B624" s="25" t="s">
        <v>245</v>
      </c>
      <c r="C624" s="31">
        <v>0</v>
      </c>
      <c r="D624" s="32">
        <v>0</v>
      </c>
      <c r="E624" s="32">
        <v>7</v>
      </c>
      <c r="F624" s="32">
        <v>42</v>
      </c>
      <c r="G624" s="31">
        <v>0</v>
      </c>
      <c r="H624" s="31">
        <v>0</v>
      </c>
      <c r="I624" s="32">
        <v>49</v>
      </c>
      <c r="J624" s="28"/>
      <c r="K624" s="28"/>
      <c r="L624" s="29"/>
    </row>
    <row r="625" spans="1:12" x14ac:dyDescent="0.15">
      <c r="A625" s="30"/>
      <c r="B625" s="25" t="s">
        <v>246</v>
      </c>
      <c r="C625" s="31">
        <v>0</v>
      </c>
      <c r="D625" s="32">
        <v>1</v>
      </c>
      <c r="E625" s="32">
        <v>13</v>
      </c>
      <c r="F625" s="32">
        <v>59</v>
      </c>
      <c r="G625" s="31">
        <v>0</v>
      </c>
      <c r="H625" s="31">
        <v>0</v>
      </c>
      <c r="I625" s="32">
        <v>73</v>
      </c>
      <c r="J625" s="28"/>
      <c r="K625" s="28"/>
      <c r="L625" s="29"/>
    </row>
    <row r="626" spans="1:12" x14ac:dyDescent="0.15">
      <c r="A626" s="30"/>
      <c r="B626" s="25" t="s">
        <v>247</v>
      </c>
      <c r="C626" s="31">
        <v>0</v>
      </c>
      <c r="D626" s="32">
        <v>2</v>
      </c>
      <c r="E626" s="32">
        <v>9</v>
      </c>
      <c r="F626" s="32">
        <v>60</v>
      </c>
      <c r="G626" s="31">
        <v>0</v>
      </c>
      <c r="H626" s="31">
        <v>0</v>
      </c>
      <c r="I626" s="32">
        <v>71</v>
      </c>
      <c r="J626" s="28"/>
      <c r="K626" s="28"/>
      <c r="L626" s="29"/>
    </row>
    <row r="627" spans="1:12" x14ac:dyDescent="0.15">
      <c r="A627" s="30"/>
      <c r="B627" s="25" t="s">
        <v>248</v>
      </c>
      <c r="C627" s="31">
        <v>0</v>
      </c>
      <c r="D627" s="32">
        <v>1</v>
      </c>
      <c r="E627" s="32">
        <v>10</v>
      </c>
      <c r="F627" s="32">
        <v>58</v>
      </c>
      <c r="G627" s="31">
        <v>0</v>
      </c>
      <c r="H627" s="31">
        <v>0</v>
      </c>
      <c r="I627" s="32">
        <v>69</v>
      </c>
      <c r="J627" s="28"/>
      <c r="K627" s="28"/>
      <c r="L627" s="29"/>
    </row>
    <row r="628" spans="1:12" x14ac:dyDescent="0.15">
      <c r="A628" s="30"/>
      <c r="B628" s="25" t="s">
        <v>249</v>
      </c>
      <c r="C628" s="31">
        <v>0</v>
      </c>
      <c r="D628" s="32">
        <v>2</v>
      </c>
      <c r="E628" s="32">
        <v>10</v>
      </c>
      <c r="F628" s="32">
        <v>70</v>
      </c>
      <c r="G628" s="31">
        <v>0</v>
      </c>
      <c r="H628" s="31">
        <v>0</v>
      </c>
      <c r="I628" s="32">
        <v>82</v>
      </c>
      <c r="J628" s="28"/>
      <c r="K628" s="28"/>
      <c r="L628" s="29"/>
    </row>
    <row r="629" spans="1:12" x14ac:dyDescent="0.15">
      <c r="A629" s="30"/>
      <c r="B629" s="25" t="s">
        <v>250</v>
      </c>
      <c r="C629" s="31">
        <v>0</v>
      </c>
      <c r="D629" s="32">
        <v>2</v>
      </c>
      <c r="E629" s="32">
        <v>10</v>
      </c>
      <c r="F629" s="32">
        <v>53</v>
      </c>
      <c r="G629" s="31">
        <v>0</v>
      </c>
      <c r="H629" s="31">
        <v>0</v>
      </c>
      <c r="I629" s="32">
        <v>65</v>
      </c>
      <c r="J629" s="28"/>
      <c r="K629" s="28"/>
      <c r="L629" s="29"/>
    </row>
    <row r="630" spans="1:12" x14ac:dyDescent="0.15">
      <c r="A630" s="30"/>
      <c r="B630" s="25" t="s">
        <v>251</v>
      </c>
      <c r="C630" s="31">
        <v>0</v>
      </c>
      <c r="D630" s="32">
        <v>3</v>
      </c>
      <c r="E630" s="32">
        <v>10</v>
      </c>
      <c r="F630" s="32">
        <v>49</v>
      </c>
      <c r="G630" s="31">
        <v>0</v>
      </c>
      <c r="H630" s="31">
        <v>0</v>
      </c>
      <c r="I630" s="32">
        <v>62</v>
      </c>
      <c r="J630" s="28"/>
      <c r="K630" s="28"/>
      <c r="L630" s="29"/>
    </row>
    <row r="631" spans="1:12" x14ac:dyDescent="0.15">
      <c r="A631" s="30"/>
      <c r="B631" s="25" t="s">
        <v>252</v>
      </c>
      <c r="C631" s="31">
        <v>0</v>
      </c>
      <c r="D631" s="32">
        <v>2</v>
      </c>
      <c r="E631" s="32">
        <v>9</v>
      </c>
      <c r="F631" s="32">
        <v>42</v>
      </c>
      <c r="G631" s="31">
        <v>0</v>
      </c>
      <c r="H631" s="31">
        <v>0</v>
      </c>
      <c r="I631" s="32">
        <v>53</v>
      </c>
      <c r="J631" s="28"/>
      <c r="K631" s="28"/>
      <c r="L631" s="29"/>
    </row>
    <row r="632" spans="1:12" x14ac:dyDescent="0.15">
      <c r="A632" s="30"/>
      <c r="B632" s="25" t="s">
        <v>253</v>
      </c>
      <c r="C632" s="31">
        <v>0</v>
      </c>
      <c r="D632" s="32">
        <v>2</v>
      </c>
      <c r="E632" s="32">
        <v>10</v>
      </c>
      <c r="F632" s="32">
        <v>31</v>
      </c>
      <c r="G632" s="31">
        <v>0</v>
      </c>
      <c r="H632" s="31">
        <v>0</v>
      </c>
      <c r="I632" s="32">
        <v>43</v>
      </c>
      <c r="J632" s="28"/>
      <c r="K632" s="28"/>
      <c r="L632" s="29"/>
    </row>
    <row r="633" spans="1:12" x14ac:dyDescent="0.15">
      <c r="A633" s="30"/>
      <c r="B633" s="25" t="s">
        <v>254</v>
      </c>
      <c r="C633" s="31">
        <v>0</v>
      </c>
      <c r="D633" s="32">
        <v>2</v>
      </c>
      <c r="E633" s="32">
        <v>12</v>
      </c>
      <c r="F633" s="32">
        <v>35</v>
      </c>
      <c r="G633" s="31">
        <v>0</v>
      </c>
      <c r="H633" s="31">
        <v>0</v>
      </c>
      <c r="I633" s="32">
        <v>49</v>
      </c>
      <c r="J633" s="28"/>
      <c r="K633" s="28"/>
      <c r="L633" s="29"/>
    </row>
    <row r="634" spans="1:12" x14ac:dyDescent="0.15">
      <c r="A634" s="30"/>
      <c r="B634" s="25" t="s">
        <v>255</v>
      </c>
      <c r="C634" s="31">
        <v>0</v>
      </c>
      <c r="D634" s="32">
        <v>0</v>
      </c>
      <c r="E634" s="32">
        <v>6</v>
      </c>
      <c r="F634" s="32">
        <v>34</v>
      </c>
      <c r="G634" s="31">
        <v>0</v>
      </c>
      <c r="H634" s="31">
        <v>0</v>
      </c>
      <c r="I634" s="32">
        <v>40</v>
      </c>
      <c r="J634" s="28"/>
      <c r="K634" s="28"/>
      <c r="L634" s="29"/>
    </row>
    <row r="635" spans="1:12" x14ac:dyDescent="0.15">
      <c r="A635" s="30"/>
      <c r="B635" s="25" t="s">
        <v>256</v>
      </c>
      <c r="C635" s="31">
        <v>0</v>
      </c>
      <c r="D635" s="32">
        <v>1</v>
      </c>
      <c r="E635" s="32">
        <v>2</v>
      </c>
      <c r="F635" s="32">
        <v>41</v>
      </c>
      <c r="G635" s="31">
        <v>0</v>
      </c>
      <c r="H635" s="31">
        <v>0</v>
      </c>
      <c r="I635" s="32">
        <v>44</v>
      </c>
      <c r="J635" s="28"/>
      <c r="K635" s="28"/>
      <c r="L635" s="29"/>
    </row>
    <row r="636" spans="1:12" x14ac:dyDescent="0.15">
      <c r="A636" s="30"/>
      <c r="B636" s="25" t="s">
        <v>257</v>
      </c>
      <c r="C636" s="31">
        <v>0</v>
      </c>
      <c r="D636" s="32">
        <v>3</v>
      </c>
      <c r="E636" s="32">
        <v>5</v>
      </c>
      <c r="F636" s="32">
        <v>45</v>
      </c>
      <c r="G636" s="31">
        <v>0</v>
      </c>
      <c r="H636" s="31">
        <v>0</v>
      </c>
      <c r="I636" s="32">
        <v>53</v>
      </c>
      <c r="J636" s="28"/>
      <c r="K636" s="28"/>
      <c r="L636" s="29"/>
    </row>
    <row r="637" spans="1:12" x14ac:dyDescent="0.15">
      <c r="A637" s="30"/>
      <c r="B637" s="25" t="s">
        <v>258</v>
      </c>
      <c r="C637" s="31">
        <v>0</v>
      </c>
      <c r="D637" s="32">
        <v>1</v>
      </c>
      <c r="E637" s="32">
        <v>6</v>
      </c>
      <c r="F637" s="32">
        <v>27</v>
      </c>
      <c r="G637" s="31">
        <v>0</v>
      </c>
      <c r="H637" s="31">
        <v>0</v>
      </c>
      <c r="I637" s="32">
        <v>34</v>
      </c>
      <c r="J637" s="28"/>
      <c r="K637" s="28"/>
      <c r="L637" s="29"/>
    </row>
    <row r="638" spans="1:12" x14ac:dyDescent="0.15">
      <c r="A638" s="30"/>
      <c r="B638" s="25" t="s">
        <v>259</v>
      </c>
      <c r="C638" s="31">
        <v>0</v>
      </c>
      <c r="D638" s="32">
        <v>3</v>
      </c>
      <c r="E638" s="32">
        <v>10</v>
      </c>
      <c r="F638" s="32">
        <v>49</v>
      </c>
      <c r="G638" s="31">
        <v>0</v>
      </c>
      <c r="H638" s="31">
        <v>0</v>
      </c>
      <c r="I638" s="32">
        <v>62</v>
      </c>
      <c r="J638" s="28"/>
      <c r="K638" s="28"/>
      <c r="L638" s="29"/>
    </row>
    <row r="639" spans="1:12" x14ac:dyDescent="0.15">
      <c r="A639" s="30"/>
      <c r="B639" s="25" t="s">
        <v>260</v>
      </c>
      <c r="C639" s="31">
        <v>0</v>
      </c>
      <c r="D639" s="32">
        <v>3</v>
      </c>
      <c r="E639" s="32">
        <v>12</v>
      </c>
      <c r="F639" s="32">
        <v>58</v>
      </c>
      <c r="G639" s="31">
        <v>0</v>
      </c>
      <c r="H639" s="31">
        <v>0</v>
      </c>
      <c r="I639" s="32">
        <v>73</v>
      </c>
      <c r="J639" s="28"/>
      <c r="K639" s="28"/>
      <c r="L639" s="29"/>
    </row>
    <row r="640" spans="1:12" x14ac:dyDescent="0.15">
      <c r="A640" s="30"/>
      <c r="B640" s="25" t="s">
        <v>261</v>
      </c>
      <c r="C640" s="31">
        <v>0</v>
      </c>
      <c r="D640" s="32">
        <v>0</v>
      </c>
      <c r="E640" s="32">
        <v>13</v>
      </c>
      <c r="F640" s="32">
        <v>47</v>
      </c>
      <c r="G640" s="31">
        <v>0</v>
      </c>
      <c r="H640" s="31">
        <v>0</v>
      </c>
      <c r="I640" s="32">
        <v>60</v>
      </c>
      <c r="J640" s="28"/>
      <c r="K640" s="28"/>
      <c r="L640" s="29"/>
    </row>
    <row r="641" spans="1:12" x14ac:dyDescent="0.15">
      <c r="A641" s="30"/>
      <c r="B641" s="25" t="s">
        <v>262</v>
      </c>
      <c r="C641" s="31">
        <v>0</v>
      </c>
      <c r="D641" s="32">
        <v>3</v>
      </c>
      <c r="E641" s="32">
        <v>20</v>
      </c>
      <c r="F641" s="32">
        <v>36</v>
      </c>
      <c r="G641" s="31">
        <v>0</v>
      </c>
      <c r="H641" s="31">
        <v>0</v>
      </c>
      <c r="I641" s="32">
        <v>59</v>
      </c>
      <c r="J641" s="28"/>
      <c r="K641" s="28"/>
      <c r="L641" s="29"/>
    </row>
    <row r="642" spans="1:12" x14ac:dyDescent="0.15">
      <c r="A642" s="30"/>
      <c r="B642" s="25" t="s">
        <v>263</v>
      </c>
      <c r="C642" s="31">
        <v>0</v>
      </c>
      <c r="D642" s="32">
        <v>7</v>
      </c>
      <c r="E642" s="32">
        <v>31</v>
      </c>
      <c r="F642" s="32">
        <v>44</v>
      </c>
      <c r="G642" s="31">
        <v>0</v>
      </c>
      <c r="H642" s="31">
        <v>0</v>
      </c>
      <c r="I642" s="32">
        <v>82</v>
      </c>
      <c r="J642" s="28"/>
      <c r="K642" s="28"/>
      <c r="L642" s="29"/>
    </row>
    <row r="643" spans="1:12" x14ac:dyDescent="0.15">
      <c r="A643" s="30"/>
      <c r="B643" s="25" t="s">
        <v>264</v>
      </c>
      <c r="C643" s="31">
        <v>0</v>
      </c>
      <c r="D643" s="32">
        <v>6</v>
      </c>
      <c r="E643" s="32">
        <v>37</v>
      </c>
      <c r="F643" s="32">
        <v>55</v>
      </c>
      <c r="G643" s="31">
        <v>0</v>
      </c>
      <c r="H643" s="31">
        <v>0</v>
      </c>
      <c r="I643" s="32">
        <v>98</v>
      </c>
      <c r="J643" s="28"/>
      <c r="K643" s="28"/>
      <c r="L643" s="29"/>
    </row>
    <row r="644" spans="1:12" x14ac:dyDescent="0.15">
      <c r="A644" s="30"/>
      <c r="B644" s="25" t="s">
        <v>265</v>
      </c>
      <c r="C644" s="31">
        <v>0</v>
      </c>
      <c r="D644" s="32">
        <v>4</v>
      </c>
      <c r="E644" s="32">
        <v>29</v>
      </c>
      <c r="F644" s="32">
        <v>51</v>
      </c>
      <c r="G644" s="31">
        <v>0</v>
      </c>
      <c r="H644" s="31">
        <v>0</v>
      </c>
      <c r="I644" s="32">
        <v>84</v>
      </c>
      <c r="J644" s="28"/>
      <c r="K644" s="28"/>
      <c r="L644" s="29"/>
    </row>
    <row r="645" spans="1:12" x14ac:dyDescent="0.15">
      <c r="A645" s="30"/>
      <c r="B645" s="25" t="s">
        <v>266</v>
      </c>
      <c r="C645" s="31">
        <v>0</v>
      </c>
      <c r="D645" s="32">
        <v>6</v>
      </c>
      <c r="E645" s="32">
        <v>21</v>
      </c>
      <c r="F645" s="32">
        <v>45</v>
      </c>
      <c r="G645" s="31">
        <v>0</v>
      </c>
      <c r="H645" s="31">
        <v>0</v>
      </c>
      <c r="I645" s="32">
        <v>72</v>
      </c>
      <c r="J645" s="28"/>
      <c r="K645" s="28"/>
      <c r="L645" s="29"/>
    </row>
    <row r="646" spans="1:12" x14ac:dyDescent="0.15">
      <c r="A646" s="30"/>
      <c r="B646" s="25" t="s">
        <v>267</v>
      </c>
      <c r="C646" s="31">
        <v>0</v>
      </c>
      <c r="D646" s="32">
        <v>10</v>
      </c>
      <c r="E646" s="32">
        <v>9</v>
      </c>
      <c r="F646" s="32">
        <v>28</v>
      </c>
      <c r="G646" s="31">
        <v>0</v>
      </c>
      <c r="H646" s="31">
        <v>0</v>
      </c>
      <c r="I646" s="32">
        <v>47</v>
      </c>
      <c r="J646" s="28"/>
      <c r="K646" s="28"/>
      <c r="L646" s="29"/>
    </row>
    <row r="647" spans="1:12" x14ac:dyDescent="0.15">
      <c r="A647" s="30"/>
      <c r="B647" s="25" t="s">
        <v>268</v>
      </c>
      <c r="C647" s="31">
        <v>0</v>
      </c>
      <c r="D647" s="32">
        <v>15</v>
      </c>
      <c r="E647" s="32">
        <v>18</v>
      </c>
      <c r="F647" s="32">
        <v>39</v>
      </c>
      <c r="G647" s="31">
        <v>0</v>
      </c>
      <c r="H647" s="31">
        <v>0</v>
      </c>
      <c r="I647" s="32">
        <v>72</v>
      </c>
      <c r="J647" s="28"/>
      <c r="K647" s="28"/>
      <c r="L647" s="29"/>
    </row>
    <row r="648" spans="1:12" x14ac:dyDescent="0.15">
      <c r="A648" s="30"/>
      <c r="B648" s="25" t="s">
        <v>269</v>
      </c>
      <c r="C648" s="31">
        <v>0</v>
      </c>
      <c r="D648" s="32">
        <v>6</v>
      </c>
      <c r="E648" s="32">
        <v>11</v>
      </c>
      <c r="F648" s="32">
        <v>62</v>
      </c>
      <c r="G648" s="31">
        <v>0</v>
      </c>
      <c r="H648" s="31">
        <v>0</v>
      </c>
      <c r="I648" s="32">
        <v>79</v>
      </c>
      <c r="J648" s="28"/>
      <c r="K648" s="28"/>
      <c r="L648" s="29"/>
    </row>
    <row r="649" spans="1:12" x14ac:dyDescent="0.15">
      <c r="A649" s="30"/>
      <c r="B649" s="25" t="s">
        <v>270</v>
      </c>
      <c r="C649" s="31">
        <v>0</v>
      </c>
      <c r="D649" s="32">
        <v>5</v>
      </c>
      <c r="E649" s="32">
        <v>11</v>
      </c>
      <c r="F649" s="32">
        <v>67</v>
      </c>
      <c r="G649" s="31">
        <v>0</v>
      </c>
      <c r="H649" s="31">
        <v>0</v>
      </c>
      <c r="I649" s="32">
        <v>83</v>
      </c>
      <c r="J649" s="28"/>
      <c r="K649" s="28"/>
      <c r="L649" s="29"/>
    </row>
    <row r="650" spans="1:12" x14ac:dyDescent="0.15">
      <c r="A650" s="30"/>
      <c r="B650" s="25" t="s">
        <v>271</v>
      </c>
      <c r="C650" s="31">
        <v>0</v>
      </c>
      <c r="D650" s="32">
        <v>7</v>
      </c>
      <c r="E650" s="32">
        <v>21</v>
      </c>
      <c r="F650" s="32">
        <v>40</v>
      </c>
      <c r="G650" s="31">
        <v>0</v>
      </c>
      <c r="H650" s="31">
        <v>0</v>
      </c>
      <c r="I650" s="32">
        <v>68</v>
      </c>
      <c r="J650" s="28"/>
      <c r="K650" s="28"/>
      <c r="L650" s="29"/>
    </row>
    <row r="651" spans="1:12" x14ac:dyDescent="0.15">
      <c r="A651" s="30"/>
      <c r="B651" s="25" t="s">
        <v>272</v>
      </c>
      <c r="C651" s="31">
        <v>0</v>
      </c>
      <c r="D651" s="32">
        <v>8</v>
      </c>
      <c r="E651" s="32">
        <v>10</v>
      </c>
      <c r="F651" s="32">
        <v>25</v>
      </c>
      <c r="G651" s="31">
        <v>0</v>
      </c>
      <c r="H651" s="31">
        <v>0</v>
      </c>
      <c r="I651" s="32">
        <v>43</v>
      </c>
      <c r="J651" s="28"/>
      <c r="K651" s="28"/>
      <c r="L651" s="29"/>
    </row>
    <row r="652" spans="1:12" x14ac:dyDescent="0.15">
      <c r="A652" s="30"/>
      <c r="B652" s="25" t="s">
        <v>273</v>
      </c>
      <c r="C652" s="31">
        <v>0</v>
      </c>
      <c r="D652" s="32">
        <v>4</v>
      </c>
      <c r="E652" s="32">
        <v>7</v>
      </c>
      <c r="F652" s="32">
        <v>49</v>
      </c>
      <c r="G652" s="31">
        <v>0</v>
      </c>
      <c r="H652" s="31">
        <v>0</v>
      </c>
      <c r="I652" s="32">
        <v>60</v>
      </c>
      <c r="J652" s="28"/>
      <c r="K652" s="28"/>
      <c r="L652" s="29"/>
    </row>
    <row r="653" spans="1:12" x14ac:dyDescent="0.15">
      <c r="A653" s="30"/>
      <c r="B653" s="25" t="s">
        <v>274</v>
      </c>
      <c r="C653" s="31">
        <v>0</v>
      </c>
      <c r="D653" s="32">
        <v>4</v>
      </c>
      <c r="E653" s="32">
        <v>8</v>
      </c>
      <c r="F653" s="32">
        <v>28</v>
      </c>
      <c r="G653" s="31">
        <v>0</v>
      </c>
      <c r="H653" s="31">
        <v>0</v>
      </c>
      <c r="I653" s="32">
        <v>40</v>
      </c>
      <c r="J653" s="28"/>
      <c r="K653" s="28"/>
      <c r="L653" s="29"/>
    </row>
    <row r="654" spans="1:12" x14ac:dyDescent="0.15">
      <c r="A654" s="30"/>
      <c r="B654" s="25" t="s">
        <v>275</v>
      </c>
      <c r="C654" s="31">
        <v>0</v>
      </c>
      <c r="D654" s="32">
        <v>4</v>
      </c>
      <c r="E654" s="32">
        <v>16</v>
      </c>
      <c r="F654" s="32">
        <v>53</v>
      </c>
      <c r="G654" s="31">
        <v>0</v>
      </c>
      <c r="H654" s="31">
        <v>0</v>
      </c>
      <c r="I654" s="32">
        <v>73</v>
      </c>
      <c r="J654" s="28"/>
      <c r="K654" s="28"/>
      <c r="L654" s="29"/>
    </row>
    <row r="655" spans="1:12" x14ac:dyDescent="0.15">
      <c r="A655" s="30"/>
      <c r="B655" s="25" t="s">
        <v>276</v>
      </c>
      <c r="C655" s="31">
        <v>0</v>
      </c>
      <c r="D655" s="32">
        <v>5</v>
      </c>
      <c r="E655" s="32">
        <v>14</v>
      </c>
      <c r="F655" s="32">
        <v>61</v>
      </c>
      <c r="G655" s="31">
        <v>0</v>
      </c>
      <c r="H655" s="31">
        <v>0</v>
      </c>
      <c r="I655" s="32">
        <v>80</v>
      </c>
      <c r="J655" s="28"/>
      <c r="K655" s="28"/>
      <c r="L655" s="29"/>
    </row>
    <row r="656" spans="1:12" x14ac:dyDescent="0.15">
      <c r="A656" s="30"/>
      <c r="B656" s="25" t="s">
        <v>277</v>
      </c>
      <c r="C656" s="31">
        <v>0</v>
      </c>
      <c r="D656" s="32">
        <v>11</v>
      </c>
      <c r="E656" s="32">
        <v>18</v>
      </c>
      <c r="F656" s="32">
        <v>70</v>
      </c>
      <c r="G656" s="31">
        <v>0</v>
      </c>
      <c r="H656" s="31">
        <v>0</v>
      </c>
      <c r="I656" s="32">
        <v>99</v>
      </c>
      <c r="J656" s="28"/>
      <c r="K656" s="28"/>
      <c r="L656" s="29"/>
    </row>
    <row r="657" spans="1:12" x14ac:dyDescent="0.15">
      <c r="A657" s="30"/>
      <c r="B657" s="25" t="s">
        <v>278</v>
      </c>
      <c r="C657" s="31">
        <v>0</v>
      </c>
      <c r="D657" s="32">
        <v>6</v>
      </c>
      <c r="E657" s="32">
        <v>14</v>
      </c>
      <c r="F657" s="32">
        <v>48</v>
      </c>
      <c r="G657" s="31">
        <v>0</v>
      </c>
      <c r="H657" s="31">
        <v>0</v>
      </c>
      <c r="I657" s="32">
        <v>68</v>
      </c>
      <c r="J657" s="28"/>
      <c r="K657" s="28"/>
      <c r="L657" s="29"/>
    </row>
    <row r="658" spans="1:12" x14ac:dyDescent="0.15">
      <c r="A658" s="30"/>
      <c r="B658" s="25" t="s">
        <v>279</v>
      </c>
      <c r="C658" s="31">
        <v>0</v>
      </c>
      <c r="D658" s="32">
        <v>5</v>
      </c>
      <c r="E658" s="32">
        <v>13</v>
      </c>
      <c r="F658" s="32">
        <v>50</v>
      </c>
      <c r="G658" s="31">
        <v>0</v>
      </c>
      <c r="H658" s="31">
        <v>0</v>
      </c>
      <c r="I658" s="32">
        <v>68</v>
      </c>
      <c r="J658" s="28"/>
      <c r="K658" s="28"/>
      <c r="L658" s="29"/>
    </row>
    <row r="659" spans="1:12" x14ac:dyDescent="0.15">
      <c r="A659" s="30"/>
      <c r="B659" s="25" t="s">
        <v>280</v>
      </c>
      <c r="C659" s="31">
        <v>0</v>
      </c>
      <c r="D659" s="32">
        <v>6</v>
      </c>
      <c r="E659" s="32">
        <v>16</v>
      </c>
      <c r="F659" s="32">
        <v>43</v>
      </c>
      <c r="G659" s="31">
        <v>0</v>
      </c>
      <c r="H659" s="31">
        <v>0</v>
      </c>
      <c r="I659" s="32">
        <v>65</v>
      </c>
      <c r="J659" s="28"/>
      <c r="K659" s="28"/>
      <c r="L659" s="29"/>
    </row>
    <row r="660" spans="1:12" x14ac:dyDescent="0.15">
      <c r="A660" s="30"/>
      <c r="B660" s="25" t="s">
        <v>281</v>
      </c>
      <c r="C660" s="31">
        <v>0</v>
      </c>
      <c r="D660" s="32">
        <v>5</v>
      </c>
      <c r="E660" s="32">
        <v>17</v>
      </c>
      <c r="F660" s="32">
        <v>55</v>
      </c>
      <c r="G660" s="31">
        <v>0</v>
      </c>
      <c r="H660" s="31">
        <v>0</v>
      </c>
      <c r="I660" s="32">
        <v>77</v>
      </c>
      <c r="J660" s="28"/>
      <c r="K660" s="28"/>
      <c r="L660" s="29"/>
    </row>
    <row r="661" spans="1:12" x14ac:dyDescent="0.15">
      <c r="A661" s="30"/>
      <c r="B661" s="25" t="s">
        <v>282</v>
      </c>
      <c r="C661" s="31">
        <v>0</v>
      </c>
      <c r="D661" s="32">
        <v>9</v>
      </c>
      <c r="E661" s="32">
        <v>18</v>
      </c>
      <c r="F661" s="32">
        <v>58</v>
      </c>
      <c r="G661" s="31">
        <v>0</v>
      </c>
      <c r="H661" s="31">
        <v>0</v>
      </c>
      <c r="I661" s="32">
        <v>85</v>
      </c>
      <c r="J661" s="28"/>
      <c r="K661" s="28"/>
      <c r="L661" s="29"/>
    </row>
    <row r="662" spans="1:12" x14ac:dyDescent="0.15">
      <c r="A662" s="30"/>
      <c r="B662" s="25" t="s">
        <v>283</v>
      </c>
      <c r="C662" s="31">
        <v>0</v>
      </c>
      <c r="D662" s="32">
        <v>10</v>
      </c>
      <c r="E662" s="32">
        <v>19</v>
      </c>
      <c r="F662" s="32">
        <v>67</v>
      </c>
      <c r="G662" s="31">
        <v>0</v>
      </c>
      <c r="H662" s="31">
        <v>0</v>
      </c>
      <c r="I662" s="32">
        <v>96</v>
      </c>
      <c r="J662" s="28"/>
      <c r="K662" s="28"/>
      <c r="L662" s="29"/>
    </row>
    <row r="663" spans="1:12" x14ac:dyDescent="0.15">
      <c r="A663" s="30"/>
      <c r="B663" s="25" t="s">
        <v>284</v>
      </c>
      <c r="C663" s="31">
        <v>0</v>
      </c>
      <c r="D663" s="32">
        <v>11</v>
      </c>
      <c r="E663" s="32">
        <v>15</v>
      </c>
      <c r="F663" s="32">
        <v>60</v>
      </c>
      <c r="G663" s="31">
        <v>0</v>
      </c>
      <c r="H663" s="31">
        <v>0</v>
      </c>
      <c r="I663" s="32">
        <v>86</v>
      </c>
      <c r="J663" s="28"/>
      <c r="K663" s="28"/>
      <c r="L663" s="29"/>
    </row>
    <row r="664" spans="1:12" x14ac:dyDescent="0.15">
      <c r="A664" s="30"/>
      <c r="B664" s="25" t="s">
        <v>285</v>
      </c>
      <c r="C664" s="31">
        <v>0</v>
      </c>
      <c r="D664" s="32">
        <v>11</v>
      </c>
      <c r="E664" s="32">
        <v>20</v>
      </c>
      <c r="F664" s="32">
        <v>49</v>
      </c>
      <c r="G664" s="31">
        <v>0</v>
      </c>
      <c r="H664" s="31">
        <v>0</v>
      </c>
      <c r="I664" s="32">
        <v>80</v>
      </c>
      <c r="J664" s="28"/>
      <c r="K664" s="28"/>
      <c r="L664" s="29"/>
    </row>
    <row r="665" spans="1:12" x14ac:dyDescent="0.15">
      <c r="A665" s="30"/>
      <c r="B665" s="25" t="s">
        <v>286</v>
      </c>
      <c r="C665" s="31">
        <v>0</v>
      </c>
      <c r="D665" s="32">
        <v>8</v>
      </c>
      <c r="E665" s="32">
        <v>20</v>
      </c>
      <c r="F665" s="32">
        <v>53</v>
      </c>
      <c r="G665" s="31">
        <v>0</v>
      </c>
      <c r="H665" s="31">
        <v>0</v>
      </c>
      <c r="I665" s="32">
        <v>81</v>
      </c>
      <c r="J665" s="28"/>
      <c r="K665" s="28"/>
      <c r="L665" s="29"/>
    </row>
    <row r="666" spans="1:12" x14ac:dyDescent="0.15">
      <c r="A666" s="30"/>
      <c r="B666" s="25" t="s">
        <v>287</v>
      </c>
      <c r="C666" s="31">
        <v>0</v>
      </c>
      <c r="D666" s="32">
        <v>9</v>
      </c>
      <c r="E666" s="32">
        <v>19</v>
      </c>
      <c r="F666" s="32">
        <v>64</v>
      </c>
      <c r="G666" s="31">
        <v>0</v>
      </c>
      <c r="H666" s="31">
        <v>0</v>
      </c>
      <c r="I666" s="32">
        <v>92</v>
      </c>
      <c r="J666" s="28"/>
      <c r="K666" s="28"/>
      <c r="L666" s="29"/>
    </row>
    <row r="667" spans="1:12" x14ac:dyDescent="0.15">
      <c r="A667" s="30"/>
      <c r="B667" s="25" t="s">
        <v>288</v>
      </c>
      <c r="C667" s="31">
        <v>0</v>
      </c>
      <c r="D667" s="32">
        <v>5</v>
      </c>
      <c r="E667" s="32">
        <v>11</v>
      </c>
      <c r="F667" s="32">
        <v>47</v>
      </c>
      <c r="G667" s="31">
        <v>0</v>
      </c>
      <c r="H667" s="31">
        <v>0</v>
      </c>
      <c r="I667" s="32">
        <v>63</v>
      </c>
      <c r="J667" s="28"/>
      <c r="K667" s="28"/>
      <c r="L667" s="29"/>
    </row>
    <row r="668" spans="1:12" x14ac:dyDescent="0.15">
      <c r="A668" s="30"/>
      <c r="B668" s="25" t="s">
        <v>289</v>
      </c>
      <c r="C668" s="31">
        <v>0</v>
      </c>
      <c r="D668" s="32">
        <v>4</v>
      </c>
      <c r="E668" s="32">
        <v>16</v>
      </c>
      <c r="F668" s="32">
        <v>45</v>
      </c>
      <c r="G668" s="31">
        <v>0</v>
      </c>
      <c r="H668" s="31">
        <v>0</v>
      </c>
      <c r="I668" s="32">
        <v>65</v>
      </c>
      <c r="J668" s="28"/>
      <c r="K668" s="28"/>
      <c r="L668" s="29"/>
    </row>
    <row r="669" spans="1:12" x14ac:dyDescent="0.15">
      <c r="A669" s="30"/>
      <c r="B669" s="25" t="s">
        <v>290</v>
      </c>
      <c r="C669" s="31">
        <v>0</v>
      </c>
      <c r="D669" s="32">
        <v>7</v>
      </c>
      <c r="E669" s="32">
        <v>13</v>
      </c>
      <c r="F669" s="32">
        <v>53</v>
      </c>
      <c r="G669" s="31">
        <v>0</v>
      </c>
      <c r="H669" s="31">
        <v>0</v>
      </c>
      <c r="I669" s="32">
        <v>73</v>
      </c>
      <c r="J669" s="28"/>
      <c r="K669" s="28"/>
      <c r="L669" s="29"/>
    </row>
    <row r="670" spans="1:12" x14ac:dyDescent="0.15">
      <c r="A670" s="30"/>
      <c r="B670" s="25" t="s">
        <v>291</v>
      </c>
      <c r="C670" s="31">
        <v>0</v>
      </c>
      <c r="D670" s="32">
        <v>9</v>
      </c>
      <c r="E670" s="32">
        <v>12</v>
      </c>
      <c r="F670" s="32">
        <v>49</v>
      </c>
      <c r="G670" s="31">
        <v>0</v>
      </c>
      <c r="H670" s="31">
        <v>0</v>
      </c>
      <c r="I670" s="32">
        <v>70</v>
      </c>
      <c r="J670" s="28"/>
      <c r="K670" s="28"/>
      <c r="L670" s="29"/>
    </row>
    <row r="671" spans="1:12" x14ac:dyDescent="0.15">
      <c r="A671" s="30"/>
      <c r="B671" s="25" t="s">
        <v>292</v>
      </c>
      <c r="C671" s="31">
        <v>0</v>
      </c>
      <c r="D671" s="32">
        <v>8</v>
      </c>
      <c r="E671" s="32">
        <v>10</v>
      </c>
      <c r="F671" s="32">
        <v>41</v>
      </c>
      <c r="G671" s="31">
        <v>0</v>
      </c>
      <c r="H671" s="31">
        <v>0</v>
      </c>
      <c r="I671" s="32">
        <v>59</v>
      </c>
      <c r="J671" s="28"/>
      <c r="K671" s="28"/>
      <c r="L671" s="29"/>
    </row>
    <row r="672" spans="1:12" x14ac:dyDescent="0.15">
      <c r="A672" s="30"/>
      <c r="B672" s="25" t="s">
        <v>293</v>
      </c>
      <c r="C672" s="31">
        <v>0</v>
      </c>
      <c r="D672" s="32">
        <v>8</v>
      </c>
      <c r="E672" s="32">
        <v>5</v>
      </c>
      <c r="F672" s="32">
        <v>56</v>
      </c>
      <c r="G672" s="31">
        <v>0</v>
      </c>
      <c r="H672" s="31">
        <v>0</v>
      </c>
      <c r="I672" s="32">
        <v>69</v>
      </c>
      <c r="J672" s="28"/>
      <c r="K672" s="28"/>
      <c r="L672" s="29"/>
    </row>
    <row r="673" spans="1:12" x14ac:dyDescent="0.15">
      <c r="A673" s="30"/>
      <c r="B673" s="25" t="s">
        <v>294</v>
      </c>
      <c r="C673" s="31">
        <v>0</v>
      </c>
      <c r="D673" s="32">
        <v>6</v>
      </c>
      <c r="E673" s="32">
        <v>8</v>
      </c>
      <c r="F673" s="32">
        <v>25</v>
      </c>
      <c r="G673" s="31">
        <v>0</v>
      </c>
      <c r="H673" s="31">
        <v>0</v>
      </c>
      <c r="I673" s="32">
        <v>39</v>
      </c>
      <c r="J673" s="28"/>
      <c r="K673" s="28"/>
      <c r="L673" s="29"/>
    </row>
    <row r="674" spans="1:12" x14ac:dyDescent="0.15">
      <c r="A674" s="30"/>
      <c r="B674" s="25" t="s">
        <v>295</v>
      </c>
      <c r="C674" s="31">
        <v>0</v>
      </c>
      <c r="D674" s="32">
        <v>11</v>
      </c>
      <c r="E674" s="32">
        <v>19</v>
      </c>
      <c r="F674" s="32">
        <v>58</v>
      </c>
      <c r="G674" s="31">
        <v>0</v>
      </c>
      <c r="H674" s="31">
        <v>0</v>
      </c>
      <c r="I674" s="32">
        <v>88</v>
      </c>
      <c r="J674" s="28"/>
      <c r="K674" s="28"/>
      <c r="L674" s="29"/>
    </row>
    <row r="675" spans="1:12" x14ac:dyDescent="0.15">
      <c r="A675" s="30"/>
      <c r="B675" s="25" t="s">
        <v>296</v>
      </c>
      <c r="C675" s="31">
        <v>0</v>
      </c>
      <c r="D675" s="32">
        <v>0</v>
      </c>
      <c r="E675" s="32">
        <v>0</v>
      </c>
      <c r="F675" s="32">
        <v>0</v>
      </c>
      <c r="G675" s="31">
        <v>0</v>
      </c>
      <c r="H675" s="31">
        <v>0</v>
      </c>
      <c r="I675" s="32">
        <v>0</v>
      </c>
      <c r="J675" s="28"/>
      <c r="K675" s="28"/>
      <c r="L675" s="29"/>
    </row>
    <row r="676" spans="1:12" x14ac:dyDescent="0.15">
      <c r="A676" s="30"/>
      <c r="B676" s="25" t="s">
        <v>297</v>
      </c>
      <c r="C676" s="31">
        <v>0</v>
      </c>
      <c r="D676" s="32">
        <v>6</v>
      </c>
      <c r="E676" s="32">
        <v>16</v>
      </c>
      <c r="F676" s="32">
        <v>51</v>
      </c>
      <c r="G676" s="31">
        <v>0</v>
      </c>
      <c r="H676" s="31">
        <v>0</v>
      </c>
      <c r="I676" s="32">
        <v>73</v>
      </c>
      <c r="J676" s="28"/>
      <c r="K676" s="28"/>
      <c r="L676" s="29"/>
    </row>
    <row r="677" spans="1:12" x14ac:dyDescent="0.15">
      <c r="A677" s="30"/>
      <c r="B677" s="25" t="s">
        <v>298</v>
      </c>
      <c r="C677" s="31">
        <v>0</v>
      </c>
      <c r="D677" s="32">
        <v>5</v>
      </c>
      <c r="E677" s="32">
        <v>9</v>
      </c>
      <c r="F677" s="32">
        <v>60</v>
      </c>
      <c r="G677" s="31">
        <v>0</v>
      </c>
      <c r="H677" s="31">
        <v>0</v>
      </c>
      <c r="I677" s="32">
        <v>74</v>
      </c>
      <c r="J677" s="28"/>
      <c r="K677" s="28"/>
      <c r="L677" s="29"/>
    </row>
    <row r="678" spans="1:12" x14ac:dyDescent="0.15">
      <c r="A678" s="30"/>
      <c r="B678" s="25" t="s">
        <v>299</v>
      </c>
      <c r="C678" s="31">
        <v>0</v>
      </c>
      <c r="D678" s="32">
        <v>3</v>
      </c>
      <c r="E678" s="32">
        <v>6</v>
      </c>
      <c r="F678" s="32">
        <v>42</v>
      </c>
      <c r="G678" s="31">
        <v>0</v>
      </c>
      <c r="H678" s="31">
        <v>0</v>
      </c>
      <c r="I678" s="32">
        <v>51</v>
      </c>
      <c r="J678" s="28"/>
      <c r="K678" s="28"/>
      <c r="L678" s="29"/>
    </row>
    <row r="679" spans="1:12" x14ac:dyDescent="0.15">
      <c r="A679" s="30"/>
      <c r="B679" s="25" t="s">
        <v>300</v>
      </c>
      <c r="C679" s="31">
        <v>0</v>
      </c>
      <c r="D679" s="32">
        <v>7</v>
      </c>
      <c r="E679" s="32">
        <v>9</v>
      </c>
      <c r="F679" s="32">
        <v>48</v>
      </c>
      <c r="G679" s="31">
        <v>0</v>
      </c>
      <c r="H679" s="31">
        <v>0</v>
      </c>
      <c r="I679" s="32">
        <v>64</v>
      </c>
      <c r="J679" s="28"/>
      <c r="K679" s="28"/>
      <c r="L679" s="29"/>
    </row>
    <row r="680" spans="1:12" x14ac:dyDescent="0.15">
      <c r="A680" s="30"/>
      <c r="B680" s="25" t="s">
        <v>301</v>
      </c>
      <c r="C680" s="31">
        <v>0</v>
      </c>
      <c r="D680" s="32">
        <v>5</v>
      </c>
      <c r="E680" s="32">
        <v>5</v>
      </c>
      <c r="F680" s="32">
        <v>43</v>
      </c>
      <c r="G680" s="31">
        <v>0</v>
      </c>
      <c r="H680" s="31">
        <v>0</v>
      </c>
      <c r="I680" s="32">
        <v>53</v>
      </c>
      <c r="J680" s="28"/>
      <c r="K680" s="28"/>
      <c r="L680" s="29"/>
    </row>
    <row r="681" spans="1:12" x14ac:dyDescent="0.15">
      <c r="A681" s="30"/>
      <c r="B681" s="25" t="s">
        <v>302</v>
      </c>
      <c r="C681" s="31">
        <v>0</v>
      </c>
      <c r="D681" s="32">
        <v>5</v>
      </c>
      <c r="E681" s="32">
        <v>4</v>
      </c>
      <c r="F681" s="32">
        <v>21</v>
      </c>
      <c r="G681" s="31">
        <v>0</v>
      </c>
      <c r="H681" s="31">
        <v>0</v>
      </c>
      <c r="I681" s="32">
        <v>30</v>
      </c>
      <c r="J681" s="28"/>
      <c r="K681" s="28"/>
      <c r="L681" s="29"/>
    </row>
    <row r="682" spans="1:12" x14ac:dyDescent="0.15">
      <c r="A682" s="30"/>
      <c r="B682" s="25" t="s">
        <v>303</v>
      </c>
      <c r="C682" s="31">
        <v>0</v>
      </c>
      <c r="D682" s="32">
        <v>2</v>
      </c>
      <c r="E682" s="32">
        <v>4</v>
      </c>
      <c r="F682" s="32">
        <v>37</v>
      </c>
      <c r="G682" s="31">
        <v>0</v>
      </c>
      <c r="H682" s="31">
        <v>0</v>
      </c>
      <c r="I682" s="32">
        <v>43</v>
      </c>
      <c r="J682" s="28"/>
      <c r="K682" s="28"/>
      <c r="L682" s="29"/>
    </row>
    <row r="683" spans="1:12" x14ac:dyDescent="0.15">
      <c r="A683" s="30"/>
      <c r="B683" s="25" t="s">
        <v>304</v>
      </c>
      <c r="C683" s="31">
        <v>0</v>
      </c>
      <c r="D683" s="32">
        <v>4</v>
      </c>
      <c r="E683" s="32">
        <v>9</v>
      </c>
      <c r="F683" s="32">
        <v>50</v>
      </c>
      <c r="G683" s="31">
        <v>0</v>
      </c>
      <c r="H683" s="31">
        <v>0</v>
      </c>
      <c r="I683" s="32">
        <v>63</v>
      </c>
      <c r="J683" s="28"/>
      <c r="K683" s="28"/>
      <c r="L683" s="29"/>
    </row>
    <row r="684" spans="1:12" x14ac:dyDescent="0.15">
      <c r="A684" s="30"/>
      <c r="B684" s="25" t="s">
        <v>305</v>
      </c>
      <c r="C684" s="31">
        <v>0</v>
      </c>
      <c r="D684" s="32">
        <v>1</v>
      </c>
      <c r="E684" s="32">
        <v>7</v>
      </c>
      <c r="F684" s="32">
        <v>46</v>
      </c>
      <c r="G684" s="31">
        <v>0</v>
      </c>
      <c r="H684" s="31">
        <v>0</v>
      </c>
      <c r="I684" s="32">
        <v>54</v>
      </c>
      <c r="J684" s="28"/>
      <c r="K684" s="28"/>
      <c r="L684" s="29"/>
    </row>
    <row r="685" spans="1:12" x14ac:dyDescent="0.15">
      <c r="A685" s="30"/>
      <c r="B685" s="25" t="s">
        <v>306</v>
      </c>
      <c r="C685" s="31">
        <v>0</v>
      </c>
      <c r="D685" s="32">
        <v>5</v>
      </c>
      <c r="E685" s="32">
        <v>4</v>
      </c>
      <c r="F685" s="32">
        <v>28</v>
      </c>
      <c r="G685" s="31">
        <v>0</v>
      </c>
      <c r="H685" s="31">
        <v>0</v>
      </c>
      <c r="I685" s="32">
        <v>37</v>
      </c>
      <c r="J685" s="28"/>
      <c r="K685" s="28"/>
      <c r="L685" s="29"/>
    </row>
    <row r="686" spans="1:12" x14ac:dyDescent="0.15">
      <c r="A686" s="30"/>
      <c r="B686" s="25" t="s">
        <v>307</v>
      </c>
      <c r="C686" s="31">
        <v>0</v>
      </c>
      <c r="D686" s="32">
        <v>9</v>
      </c>
      <c r="E686" s="32">
        <v>7</v>
      </c>
      <c r="F686" s="32">
        <v>36</v>
      </c>
      <c r="G686" s="31">
        <v>0</v>
      </c>
      <c r="H686" s="31">
        <v>0</v>
      </c>
      <c r="I686" s="32">
        <v>52</v>
      </c>
      <c r="J686" s="28"/>
      <c r="K686" s="28"/>
      <c r="L686" s="29"/>
    </row>
    <row r="687" spans="1:12" x14ac:dyDescent="0.15">
      <c r="A687" s="30"/>
      <c r="B687" s="25" t="s">
        <v>308</v>
      </c>
      <c r="C687" s="31">
        <v>0</v>
      </c>
      <c r="D687" s="32">
        <v>7</v>
      </c>
      <c r="E687" s="32">
        <v>12</v>
      </c>
      <c r="F687" s="32">
        <v>50</v>
      </c>
      <c r="G687" s="31">
        <v>0</v>
      </c>
      <c r="H687" s="31">
        <v>0</v>
      </c>
      <c r="I687" s="32">
        <v>69</v>
      </c>
      <c r="J687" s="28"/>
      <c r="K687" s="28"/>
      <c r="L687" s="29"/>
    </row>
    <row r="688" spans="1:12" x14ac:dyDescent="0.15">
      <c r="A688" s="30"/>
      <c r="B688" s="25" t="s">
        <v>309</v>
      </c>
      <c r="C688" s="31">
        <v>0</v>
      </c>
      <c r="D688" s="32">
        <v>8</v>
      </c>
      <c r="E688" s="32">
        <v>9</v>
      </c>
      <c r="F688" s="32">
        <v>52</v>
      </c>
      <c r="G688" s="31">
        <v>0</v>
      </c>
      <c r="H688" s="31">
        <v>0</v>
      </c>
      <c r="I688" s="32">
        <v>69</v>
      </c>
      <c r="J688" s="28"/>
      <c r="K688" s="28"/>
      <c r="L688" s="29"/>
    </row>
    <row r="689" spans="1:12" x14ac:dyDescent="0.15">
      <c r="A689" s="30"/>
      <c r="B689" s="25" t="s">
        <v>310</v>
      </c>
      <c r="C689" s="31">
        <v>0</v>
      </c>
      <c r="D689" s="32">
        <v>12</v>
      </c>
      <c r="E689" s="32">
        <v>14</v>
      </c>
      <c r="F689" s="32">
        <v>44</v>
      </c>
      <c r="G689" s="31">
        <v>0</v>
      </c>
      <c r="H689" s="31">
        <v>0</v>
      </c>
      <c r="I689" s="32">
        <v>70</v>
      </c>
      <c r="J689" s="28"/>
      <c r="K689" s="28"/>
      <c r="L689" s="29"/>
    </row>
    <row r="690" spans="1:12" x14ac:dyDescent="0.15">
      <c r="A690" s="30"/>
      <c r="B690" s="25" t="s">
        <v>311</v>
      </c>
      <c r="C690" s="31">
        <v>0</v>
      </c>
      <c r="D690" s="32">
        <v>8</v>
      </c>
      <c r="E690" s="32">
        <v>12</v>
      </c>
      <c r="F690" s="32">
        <v>28</v>
      </c>
      <c r="G690" s="31">
        <v>0</v>
      </c>
      <c r="H690" s="31">
        <v>0</v>
      </c>
      <c r="I690" s="32">
        <v>48</v>
      </c>
      <c r="J690" s="28"/>
      <c r="K690" s="28"/>
      <c r="L690" s="29"/>
    </row>
    <row r="691" spans="1:12" x14ac:dyDescent="0.15">
      <c r="A691" s="30"/>
      <c r="B691" s="25" t="s">
        <v>312</v>
      </c>
      <c r="C691" s="31">
        <v>0</v>
      </c>
      <c r="D691" s="32">
        <v>8</v>
      </c>
      <c r="E691" s="32">
        <v>17</v>
      </c>
      <c r="F691" s="32">
        <v>36</v>
      </c>
      <c r="G691" s="31">
        <v>0</v>
      </c>
      <c r="H691" s="31">
        <v>0</v>
      </c>
      <c r="I691" s="32">
        <v>61</v>
      </c>
      <c r="J691" s="28"/>
      <c r="K691" s="28"/>
      <c r="L691" s="29"/>
    </row>
    <row r="692" spans="1:12" x14ac:dyDescent="0.15">
      <c r="A692" s="30"/>
      <c r="B692" s="25" t="s">
        <v>313</v>
      </c>
      <c r="C692" s="31">
        <v>0</v>
      </c>
      <c r="D692" s="32">
        <v>8</v>
      </c>
      <c r="E692" s="32">
        <v>12</v>
      </c>
      <c r="F692" s="32">
        <v>46</v>
      </c>
      <c r="G692" s="31">
        <v>0</v>
      </c>
      <c r="H692" s="31">
        <v>0</v>
      </c>
      <c r="I692" s="32">
        <v>66</v>
      </c>
      <c r="J692" s="28"/>
      <c r="K692" s="28"/>
      <c r="L692" s="29"/>
    </row>
    <row r="693" spans="1:12" x14ac:dyDescent="0.15">
      <c r="A693" s="30"/>
      <c r="B693" s="25" t="s">
        <v>314</v>
      </c>
      <c r="C693" s="31">
        <v>0</v>
      </c>
      <c r="D693" s="32">
        <v>6</v>
      </c>
      <c r="E693" s="32">
        <v>8</v>
      </c>
      <c r="F693" s="32">
        <v>41</v>
      </c>
      <c r="G693" s="31">
        <v>0</v>
      </c>
      <c r="H693" s="31">
        <v>0</v>
      </c>
      <c r="I693" s="32">
        <v>55</v>
      </c>
      <c r="J693" s="28"/>
      <c r="K693" s="28"/>
      <c r="L693" s="29"/>
    </row>
    <row r="694" spans="1:12" x14ac:dyDescent="0.15">
      <c r="A694" s="30"/>
      <c r="B694" s="25" t="s">
        <v>315</v>
      </c>
      <c r="C694" s="31">
        <v>0</v>
      </c>
      <c r="D694" s="32">
        <v>7</v>
      </c>
      <c r="E694" s="32">
        <v>12</v>
      </c>
      <c r="F694" s="32">
        <v>30</v>
      </c>
      <c r="G694" s="31">
        <v>0</v>
      </c>
      <c r="H694" s="31">
        <v>0</v>
      </c>
      <c r="I694" s="32">
        <v>49</v>
      </c>
      <c r="J694" s="28"/>
      <c r="K694" s="28"/>
      <c r="L694" s="29"/>
    </row>
    <row r="695" spans="1:12" x14ac:dyDescent="0.15">
      <c r="A695" s="30"/>
      <c r="B695" s="25" t="s">
        <v>316</v>
      </c>
      <c r="C695" s="31">
        <v>0</v>
      </c>
      <c r="D695" s="32">
        <v>8</v>
      </c>
      <c r="E695" s="32">
        <v>7</v>
      </c>
      <c r="F695" s="32">
        <v>28</v>
      </c>
      <c r="G695" s="31">
        <v>0</v>
      </c>
      <c r="H695" s="31">
        <v>0</v>
      </c>
      <c r="I695" s="32">
        <v>43</v>
      </c>
      <c r="J695" s="28"/>
      <c r="K695" s="28"/>
      <c r="L695" s="29"/>
    </row>
    <row r="696" spans="1:12" x14ac:dyDescent="0.15">
      <c r="A696" s="30"/>
      <c r="B696" s="25" t="s">
        <v>317</v>
      </c>
      <c r="C696" s="31">
        <v>0</v>
      </c>
      <c r="D696" s="32">
        <v>11</v>
      </c>
      <c r="E696" s="32">
        <v>10</v>
      </c>
      <c r="F696" s="32">
        <v>47</v>
      </c>
      <c r="G696" s="31">
        <v>0</v>
      </c>
      <c r="H696" s="31">
        <v>0</v>
      </c>
      <c r="I696" s="32">
        <v>68</v>
      </c>
      <c r="J696" s="28"/>
      <c r="K696" s="28"/>
      <c r="L696" s="29"/>
    </row>
    <row r="697" spans="1:12" x14ac:dyDescent="0.15">
      <c r="A697" s="30"/>
      <c r="B697" s="25" t="s">
        <v>318</v>
      </c>
      <c r="C697" s="31">
        <v>0</v>
      </c>
      <c r="D697" s="32">
        <v>10</v>
      </c>
      <c r="E697" s="32">
        <v>11</v>
      </c>
      <c r="F697" s="32">
        <v>39</v>
      </c>
      <c r="G697" s="31">
        <v>0</v>
      </c>
      <c r="H697" s="31">
        <v>0</v>
      </c>
      <c r="I697" s="32">
        <v>60</v>
      </c>
      <c r="J697" s="28"/>
      <c r="K697" s="28"/>
      <c r="L697" s="29"/>
    </row>
    <row r="698" spans="1:12" x14ac:dyDescent="0.15">
      <c r="A698" s="30"/>
      <c r="B698" s="25" t="s">
        <v>319</v>
      </c>
      <c r="C698" s="31">
        <v>0</v>
      </c>
      <c r="D698" s="32">
        <v>10</v>
      </c>
      <c r="E698" s="32">
        <v>9</v>
      </c>
      <c r="F698" s="32">
        <v>44</v>
      </c>
      <c r="G698" s="31">
        <v>0</v>
      </c>
      <c r="H698" s="31">
        <v>0</v>
      </c>
      <c r="I698" s="32">
        <v>63</v>
      </c>
      <c r="J698" s="28"/>
      <c r="K698" s="28"/>
      <c r="L698" s="29"/>
    </row>
    <row r="699" spans="1:12" x14ac:dyDescent="0.15">
      <c r="A699" s="30"/>
      <c r="B699" s="25" t="s">
        <v>320</v>
      </c>
      <c r="C699" s="31">
        <v>0</v>
      </c>
      <c r="D699" s="32">
        <v>10</v>
      </c>
      <c r="E699" s="32">
        <v>5</v>
      </c>
      <c r="F699" s="32">
        <v>56</v>
      </c>
      <c r="G699" s="31">
        <v>0</v>
      </c>
      <c r="H699" s="31">
        <v>0</v>
      </c>
      <c r="I699" s="32">
        <v>71</v>
      </c>
      <c r="J699" s="28"/>
      <c r="K699" s="28"/>
      <c r="L699" s="29"/>
    </row>
    <row r="700" spans="1:12" x14ac:dyDescent="0.15">
      <c r="A700" s="30"/>
      <c r="B700" s="25" t="s">
        <v>321</v>
      </c>
      <c r="C700" s="31">
        <v>0</v>
      </c>
      <c r="D700" s="32">
        <v>9</v>
      </c>
      <c r="E700" s="32">
        <v>9</v>
      </c>
      <c r="F700" s="32">
        <v>48</v>
      </c>
      <c r="G700" s="31">
        <v>0</v>
      </c>
      <c r="H700" s="31">
        <v>0</v>
      </c>
      <c r="I700" s="32">
        <v>66</v>
      </c>
      <c r="J700" s="28"/>
      <c r="K700" s="28"/>
      <c r="L700" s="29"/>
    </row>
    <row r="701" spans="1:12" x14ac:dyDescent="0.15">
      <c r="A701" s="30"/>
      <c r="B701" s="25" t="s">
        <v>322</v>
      </c>
      <c r="C701" s="31">
        <v>0</v>
      </c>
      <c r="D701" s="32">
        <v>9</v>
      </c>
      <c r="E701" s="32">
        <v>10</v>
      </c>
      <c r="F701" s="32">
        <v>66</v>
      </c>
      <c r="G701" s="31">
        <v>0</v>
      </c>
      <c r="H701" s="31">
        <v>0</v>
      </c>
      <c r="I701" s="32">
        <v>85</v>
      </c>
      <c r="J701" s="28"/>
      <c r="K701" s="28"/>
      <c r="L701" s="29"/>
    </row>
    <row r="702" spans="1:12" x14ac:dyDescent="0.15">
      <c r="A702" s="30"/>
      <c r="B702" s="25" t="s">
        <v>323</v>
      </c>
      <c r="C702" s="31">
        <v>0</v>
      </c>
      <c r="D702" s="32">
        <v>3</v>
      </c>
      <c r="E702" s="32">
        <v>9</v>
      </c>
      <c r="F702" s="32">
        <v>51</v>
      </c>
      <c r="G702" s="31">
        <v>0</v>
      </c>
      <c r="H702" s="31">
        <v>0</v>
      </c>
      <c r="I702" s="32">
        <v>63</v>
      </c>
      <c r="J702" s="28"/>
      <c r="K702" s="28"/>
      <c r="L702" s="29"/>
    </row>
    <row r="703" spans="1:12" x14ac:dyDescent="0.15">
      <c r="A703" s="30"/>
      <c r="B703" s="25" t="s">
        <v>324</v>
      </c>
      <c r="C703" s="31">
        <v>0</v>
      </c>
      <c r="D703" s="32">
        <v>4</v>
      </c>
      <c r="E703" s="32">
        <v>6</v>
      </c>
      <c r="F703" s="32">
        <v>38</v>
      </c>
      <c r="G703" s="31">
        <v>0</v>
      </c>
      <c r="H703" s="31">
        <v>0</v>
      </c>
      <c r="I703" s="32">
        <v>48</v>
      </c>
      <c r="J703" s="28"/>
      <c r="K703" s="28"/>
      <c r="L703" s="29"/>
    </row>
    <row r="704" spans="1:12" x14ac:dyDescent="0.15">
      <c r="A704" s="30"/>
      <c r="B704" s="25" t="s">
        <v>325</v>
      </c>
      <c r="C704" s="31">
        <v>0</v>
      </c>
      <c r="D704" s="32">
        <v>5</v>
      </c>
      <c r="E704" s="32">
        <v>5</v>
      </c>
      <c r="F704" s="32">
        <v>44</v>
      </c>
      <c r="G704" s="31">
        <v>0</v>
      </c>
      <c r="H704" s="31">
        <v>0</v>
      </c>
      <c r="I704" s="32">
        <v>54</v>
      </c>
      <c r="J704" s="28"/>
      <c r="K704" s="28"/>
      <c r="L704" s="29"/>
    </row>
    <row r="705" spans="1:12" x14ac:dyDescent="0.15">
      <c r="A705" s="30"/>
      <c r="B705" s="25" t="s">
        <v>326</v>
      </c>
      <c r="C705" s="31">
        <v>0</v>
      </c>
      <c r="D705" s="32">
        <v>7</v>
      </c>
      <c r="E705" s="32">
        <v>8</v>
      </c>
      <c r="F705" s="32">
        <v>51</v>
      </c>
      <c r="G705" s="31">
        <v>0</v>
      </c>
      <c r="H705" s="31">
        <v>0</v>
      </c>
      <c r="I705" s="32">
        <v>66</v>
      </c>
      <c r="J705" s="28"/>
      <c r="K705" s="28"/>
      <c r="L705" s="29"/>
    </row>
    <row r="706" spans="1:12" x14ac:dyDescent="0.15">
      <c r="A706" s="30"/>
      <c r="B706" s="25" t="s">
        <v>327</v>
      </c>
      <c r="C706" s="31">
        <v>0</v>
      </c>
      <c r="D706" s="32">
        <v>12</v>
      </c>
      <c r="E706" s="32">
        <v>8</v>
      </c>
      <c r="F706" s="32">
        <v>43</v>
      </c>
      <c r="G706" s="31">
        <v>0</v>
      </c>
      <c r="H706" s="31">
        <v>0</v>
      </c>
      <c r="I706" s="32">
        <v>63</v>
      </c>
      <c r="J706" s="28"/>
      <c r="K706" s="28"/>
      <c r="L706" s="29"/>
    </row>
    <row r="707" spans="1:12" x14ac:dyDescent="0.15">
      <c r="A707" s="30"/>
      <c r="B707" s="25" t="s">
        <v>328</v>
      </c>
      <c r="C707" s="31">
        <v>0</v>
      </c>
      <c r="D707" s="32">
        <v>4</v>
      </c>
      <c r="E707" s="32">
        <v>8</v>
      </c>
      <c r="F707" s="32">
        <v>43</v>
      </c>
      <c r="G707" s="31">
        <v>0</v>
      </c>
      <c r="H707" s="31">
        <v>0</v>
      </c>
      <c r="I707" s="32">
        <v>55</v>
      </c>
      <c r="J707" s="28"/>
      <c r="K707" s="28"/>
      <c r="L707" s="29"/>
    </row>
    <row r="708" spans="1:12" x14ac:dyDescent="0.15">
      <c r="A708" s="30"/>
      <c r="B708" s="25" t="s">
        <v>329</v>
      </c>
      <c r="C708" s="31">
        <v>0</v>
      </c>
      <c r="D708" s="32">
        <v>7</v>
      </c>
      <c r="E708" s="32">
        <v>10</v>
      </c>
      <c r="F708" s="32">
        <v>70</v>
      </c>
      <c r="G708" s="31">
        <v>0</v>
      </c>
      <c r="H708" s="31">
        <v>0</v>
      </c>
      <c r="I708" s="32">
        <v>87</v>
      </c>
      <c r="J708" s="28"/>
      <c r="K708" s="28"/>
      <c r="L708" s="29"/>
    </row>
    <row r="709" spans="1:12" x14ac:dyDescent="0.15">
      <c r="A709" s="30"/>
      <c r="B709" s="25" t="s">
        <v>330</v>
      </c>
      <c r="C709" s="31">
        <v>0</v>
      </c>
      <c r="D709" s="32">
        <v>4</v>
      </c>
      <c r="E709" s="32">
        <v>8</v>
      </c>
      <c r="F709" s="32">
        <v>45</v>
      </c>
      <c r="G709" s="31">
        <v>0</v>
      </c>
      <c r="H709" s="31">
        <v>0</v>
      </c>
      <c r="I709" s="32">
        <v>57</v>
      </c>
      <c r="J709" s="28"/>
      <c r="K709" s="28"/>
      <c r="L709" s="29"/>
    </row>
    <row r="710" spans="1:12" x14ac:dyDescent="0.15">
      <c r="A710" s="30"/>
      <c r="B710" s="25" t="s">
        <v>331</v>
      </c>
      <c r="C710" s="31">
        <v>0</v>
      </c>
      <c r="D710" s="32">
        <v>11</v>
      </c>
      <c r="E710" s="32">
        <v>13</v>
      </c>
      <c r="F710" s="32">
        <v>45</v>
      </c>
      <c r="G710" s="31">
        <v>0</v>
      </c>
      <c r="H710" s="31">
        <v>0</v>
      </c>
      <c r="I710" s="32">
        <v>69</v>
      </c>
      <c r="J710" s="28"/>
      <c r="K710" s="28"/>
      <c r="L710" s="29"/>
    </row>
    <row r="711" spans="1:12" x14ac:dyDescent="0.15">
      <c r="A711" s="30"/>
      <c r="B711" s="25" t="s">
        <v>332</v>
      </c>
      <c r="C711" s="31">
        <v>0</v>
      </c>
      <c r="D711" s="32">
        <v>11</v>
      </c>
      <c r="E711" s="32">
        <v>10</v>
      </c>
      <c r="F711" s="32">
        <v>53</v>
      </c>
      <c r="G711" s="31">
        <v>0</v>
      </c>
      <c r="H711" s="31">
        <v>0</v>
      </c>
      <c r="I711" s="32">
        <v>74</v>
      </c>
      <c r="J711" s="28"/>
      <c r="K711" s="28"/>
      <c r="L711" s="29"/>
    </row>
    <row r="712" spans="1:12" x14ac:dyDescent="0.15">
      <c r="A712" s="30"/>
      <c r="B712" s="25" t="s">
        <v>333</v>
      </c>
      <c r="C712" s="31">
        <v>0</v>
      </c>
      <c r="D712" s="32">
        <v>7</v>
      </c>
      <c r="E712" s="32">
        <v>7</v>
      </c>
      <c r="F712" s="32">
        <v>50</v>
      </c>
      <c r="G712" s="31">
        <v>0</v>
      </c>
      <c r="H712" s="31">
        <v>0</v>
      </c>
      <c r="I712" s="32">
        <v>64</v>
      </c>
      <c r="J712" s="28"/>
      <c r="K712" s="28"/>
      <c r="L712" s="29"/>
    </row>
    <row r="713" spans="1:12" x14ac:dyDescent="0.15">
      <c r="A713" s="30"/>
      <c r="B713" s="25" t="s">
        <v>334</v>
      </c>
      <c r="C713" s="31">
        <v>0</v>
      </c>
      <c r="D713" s="32">
        <v>8</v>
      </c>
      <c r="E713" s="32">
        <v>5</v>
      </c>
      <c r="F713" s="32">
        <v>49</v>
      </c>
      <c r="G713" s="31">
        <v>0</v>
      </c>
      <c r="H713" s="31">
        <v>0</v>
      </c>
      <c r="I713" s="32">
        <v>62</v>
      </c>
      <c r="J713" s="28"/>
      <c r="K713" s="28"/>
      <c r="L713" s="29"/>
    </row>
    <row r="714" spans="1:12" x14ac:dyDescent="0.15">
      <c r="A714" s="30"/>
      <c r="B714" s="25" t="s">
        <v>335</v>
      </c>
      <c r="C714" s="31">
        <v>0</v>
      </c>
      <c r="D714" s="32">
        <v>5</v>
      </c>
      <c r="E714" s="32">
        <v>4</v>
      </c>
      <c r="F714" s="32">
        <v>39</v>
      </c>
      <c r="G714" s="31">
        <v>0</v>
      </c>
      <c r="H714" s="31">
        <v>0</v>
      </c>
      <c r="I714" s="32">
        <v>48</v>
      </c>
      <c r="J714" s="28"/>
      <c r="K714" s="28"/>
      <c r="L714" s="29"/>
    </row>
    <row r="715" spans="1:12" x14ac:dyDescent="0.15">
      <c r="A715" s="30"/>
      <c r="B715" s="25" t="s">
        <v>336</v>
      </c>
      <c r="C715" s="31">
        <v>0</v>
      </c>
      <c r="D715" s="32">
        <v>4</v>
      </c>
      <c r="E715" s="32">
        <v>6</v>
      </c>
      <c r="F715" s="32">
        <v>34</v>
      </c>
      <c r="G715" s="31">
        <v>0</v>
      </c>
      <c r="H715" s="31">
        <v>0</v>
      </c>
      <c r="I715" s="32">
        <v>44</v>
      </c>
      <c r="J715" s="28"/>
      <c r="K715" s="28"/>
      <c r="L715" s="29"/>
    </row>
    <row r="716" spans="1:12" x14ac:dyDescent="0.15">
      <c r="A716" s="30"/>
      <c r="B716" s="25" t="s">
        <v>337</v>
      </c>
      <c r="C716" s="31">
        <v>0</v>
      </c>
      <c r="D716" s="32">
        <v>10</v>
      </c>
      <c r="E716" s="32">
        <v>12</v>
      </c>
      <c r="F716" s="32">
        <v>65</v>
      </c>
      <c r="G716" s="31">
        <v>0</v>
      </c>
      <c r="H716" s="31">
        <v>0</v>
      </c>
      <c r="I716" s="32">
        <v>87</v>
      </c>
      <c r="J716" s="28"/>
      <c r="K716" s="28"/>
      <c r="L716" s="29"/>
    </row>
    <row r="717" spans="1:12" x14ac:dyDescent="0.15">
      <c r="A717" s="30"/>
      <c r="B717" s="25" t="s">
        <v>338</v>
      </c>
      <c r="C717" s="31">
        <v>0</v>
      </c>
      <c r="D717" s="32">
        <v>4</v>
      </c>
      <c r="E717" s="32">
        <v>15</v>
      </c>
      <c r="F717" s="32">
        <v>68</v>
      </c>
      <c r="G717" s="31">
        <v>0</v>
      </c>
      <c r="H717" s="31">
        <v>0</v>
      </c>
      <c r="I717" s="32">
        <v>87</v>
      </c>
      <c r="J717" s="28"/>
      <c r="K717" s="28"/>
      <c r="L717" s="29"/>
    </row>
    <row r="718" spans="1:12" x14ac:dyDescent="0.15">
      <c r="A718" s="30"/>
      <c r="B718" s="25" t="s">
        <v>339</v>
      </c>
      <c r="C718" s="31">
        <v>0</v>
      </c>
      <c r="D718" s="32">
        <v>10</v>
      </c>
      <c r="E718" s="32">
        <v>12</v>
      </c>
      <c r="F718" s="32">
        <v>61</v>
      </c>
      <c r="G718" s="31">
        <v>0</v>
      </c>
      <c r="H718" s="31">
        <v>0</v>
      </c>
      <c r="I718" s="32">
        <v>83</v>
      </c>
      <c r="J718" s="28"/>
      <c r="K718" s="28"/>
      <c r="L718" s="29"/>
    </row>
    <row r="719" spans="1:12" x14ac:dyDescent="0.15">
      <c r="A719" s="30"/>
      <c r="B719" s="25" t="s">
        <v>340</v>
      </c>
      <c r="C719" s="31">
        <v>0</v>
      </c>
      <c r="D719" s="32">
        <v>12</v>
      </c>
      <c r="E719" s="32">
        <v>6</v>
      </c>
      <c r="F719" s="32">
        <v>42</v>
      </c>
      <c r="G719" s="31">
        <v>0</v>
      </c>
      <c r="H719" s="31">
        <v>0</v>
      </c>
      <c r="I719" s="32">
        <v>60</v>
      </c>
      <c r="J719" s="28"/>
      <c r="K719" s="28"/>
      <c r="L719" s="29"/>
    </row>
    <row r="720" spans="1:12" x14ac:dyDescent="0.15">
      <c r="A720" s="30"/>
      <c r="B720" s="25" t="s">
        <v>341</v>
      </c>
      <c r="C720" s="31">
        <v>0</v>
      </c>
      <c r="D720" s="32">
        <v>12</v>
      </c>
      <c r="E720" s="32">
        <v>10</v>
      </c>
      <c r="F720" s="32">
        <v>44</v>
      </c>
      <c r="G720" s="31">
        <v>0</v>
      </c>
      <c r="H720" s="31">
        <v>0</v>
      </c>
      <c r="I720" s="32">
        <v>66</v>
      </c>
      <c r="J720" s="28"/>
      <c r="K720" s="28"/>
      <c r="L720" s="29"/>
    </row>
    <row r="721" spans="1:12" x14ac:dyDescent="0.15">
      <c r="A721" s="30"/>
      <c r="B721" s="25" t="s">
        <v>342</v>
      </c>
      <c r="C721" s="31">
        <v>0</v>
      </c>
      <c r="D721" s="32">
        <v>11</v>
      </c>
      <c r="E721" s="32">
        <v>8</v>
      </c>
      <c r="F721" s="32">
        <v>36</v>
      </c>
      <c r="G721" s="31">
        <v>0</v>
      </c>
      <c r="H721" s="31">
        <v>0</v>
      </c>
      <c r="I721" s="32">
        <v>55</v>
      </c>
      <c r="J721" s="28"/>
      <c r="K721" s="28"/>
      <c r="L721" s="29"/>
    </row>
    <row r="722" spans="1:12" x14ac:dyDescent="0.15">
      <c r="A722" s="30"/>
      <c r="B722" s="25" t="s">
        <v>343</v>
      </c>
      <c r="C722" s="31">
        <v>0</v>
      </c>
      <c r="D722" s="32">
        <v>7</v>
      </c>
      <c r="E722" s="32">
        <v>6</v>
      </c>
      <c r="F722" s="32">
        <v>49</v>
      </c>
      <c r="G722" s="31">
        <v>0</v>
      </c>
      <c r="H722" s="31">
        <v>0</v>
      </c>
      <c r="I722" s="32">
        <v>62</v>
      </c>
      <c r="J722" s="28"/>
      <c r="K722" s="28"/>
      <c r="L722" s="29"/>
    </row>
    <row r="723" spans="1:12" x14ac:dyDescent="0.15">
      <c r="A723" s="30"/>
      <c r="B723" s="25" t="s">
        <v>344</v>
      </c>
      <c r="C723" s="31">
        <v>0</v>
      </c>
      <c r="D723" s="32">
        <v>7</v>
      </c>
      <c r="E723" s="32">
        <v>2</v>
      </c>
      <c r="F723" s="32">
        <v>48</v>
      </c>
      <c r="G723" s="31">
        <v>0</v>
      </c>
      <c r="H723" s="31">
        <v>0</v>
      </c>
      <c r="I723" s="32">
        <v>57</v>
      </c>
    </row>
    <row r="724" spans="1:12" x14ac:dyDescent="0.15">
      <c r="A724" s="30"/>
      <c r="B724" s="25" t="s">
        <v>345</v>
      </c>
      <c r="C724" s="31">
        <v>0</v>
      </c>
      <c r="D724" s="32">
        <v>6</v>
      </c>
      <c r="E724" s="32">
        <v>2</v>
      </c>
      <c r="F724" s="32">
        <v>43</v>
      </c>
      <c r="G724" s="31">
        <v>0</v>
      </c>
      <c r="H724" s="31">
        <v>0</v>
      </c>
      <c r="I724" s="32">
        <v>51</v>
      </c>
    </row>
    <row r="725" spans="1:12" x14ac:dyDescent="0.15">
      <c r="A725" s="30"/>
      <c r="B725" s="25" t="s">
        <v>346</v>
      </c>
      <c r="C725" s="31">
        <v>0</v>
      </c>
      <c r="D725" s="32">
        <v>4</v>
      </c>
      <c r="E725" s="32">
        <v>4</v>
      </c>
      <c r="F725" s="32">
        <v>47</v>
      </c>
      <c r="G725" s="31">
        <v>0</v>
      </c>
      <c r="H725" s="31">
        <v>0</v>
      </c>
      <c r="I725" s="32">
        <v>55</v>
      </c>
    </row>
    <row r="726" spans="1:12" x14ac:dyDescent="0.15">
      <c r="A726" s="30"/>
      <c r="B726" s="25" t="s">
        <v>347</v>
      </c>
      <c r="C726" s="31">
        <v>0</v>
      </c>
      <c r="D726" s="32">
        <v>4</v>
      </c>
      <c r="E726" s="32">
        <v>1</v>
      </c>
      <c r="F726" s="32">
        <v>33</v>
      </c>
      <c r="G726" s="31">
        <v>0</v>
      </c>
      <c r="H726" s="31">
        <v>0</v>
      </c>
      <c r="I726" s="32">
        <v>38</v>
      </c>
    </row>
    <row r="727" spans="1:12" x14ac:dyDescent="0.15">
      <c r="A727" s="30"/>
      <c r="B727" s="25" t="s">
        <v>348</v>
      </c>
      <c r="C727" s="31">
        <v>0</v>
      </c>
      <c r="D727" s="32">
        <v>3</v>
      </c>
      <c r="E727" s="32">
        <v>0</v>
      </c>
      <c r="F727" s="32">
        <v>43</v>
      </c>
      <c r="G727" s="31">
        <v>0</v>
      </c>
      <c r="H727" s="31">
        <v>0</v>
      </c>
      <c r="I727" s="32">
        <v>46</v>
      </c>
    </row>
    <row r="728" spans="1:12" x14ac:dyDescent="0.15">
      <c r="A728" s="30"/>
      <c r="B728" s="25" t="s">
        <v>349</v>
      </c>
      <c r="C728" s="31">
        <v>0</v>
      </c>
      <c r="D728" s="32">
        <v>3</v>
      </c>
      <c r="E728" s="32">
        <v>4</v>
      </c>
      <c r="F728" s="32">
        <v>49</v>
      </c>
      <c r="G728" s="31">
        <v>0</v>
      </c>
      <c r="H728" s="31">
        <v>0</v>
      </c>
      <c r="I728" s="32">
        <v>56</v>
      </c>
    </row>
    <row r="729" spans="1:12" x14ac:dyDescent="0.15">
      <c r="A729" s="30"/>
      <c r="B729" s="25" t="s">
        <v>350</v>
      </c>
      <c r="C729" s="31">
        <v>0</v>
      </c>
      <c r="D729" s="32">
        <v>1</v>
      </c>
      <c r="E729" s="32">
        <v>3</v>
      </c>
      <c r="F729" s="32">
        <v>44</v>
      </c>
      <c r="G729" s="31">
        <v>0</v>
      </c>
      <c r="H729" s="31">
        <v>0</v>
      </c>
      <c r="I729" s="32">
        <v>48</v>
      </c>
    </row>
    <row r="730" spans="1:12" x14ac:dyDescent="0.15">
      <c r="A730" s="30"/>
      <c r="B730" s="25" t="s">
        <v>351</v>
      </c>
      <c r="C730" s="31">
        <v>0</v>
      </c>
      <c r="D730" s="32">
        <v>2</v>
      </c>
      <c r="E730" s="32">
        <v>4</v>
      </c>
      <c r="F730" s="32">
        <v>40</v>
      </c>
      <c r="G730" s="31">
        <v>0</v>
      </c>
      <c r="H730" s="31">
        <v>0</v>
      </c>
      <c r="I730" s="32">
        <v>46</v>
      </c>
    </row>
    <row r="731" spans="1:12" x14ac:dyDescent="0.15">
      <c r="A731" s="30"/>
      <c r="B731" s="25" t="s">
        <v>352</v>
      </c>
      <c r="C731" s="31">
        <v>0</v>
      </c>
      <c r="D731" s="32">
        <v>3</v>
      </c>
      <c r="E731" s="32">
        <v>1</v>
      </c>
      <c r="F731" s="32">
        <v>18</v>
      </c>
      <c r="G731" s="31">
        <v>0</v>
      </c>
      <c r="H731" s="31">
        <v>0</v>
      </c>
      <c r="I731" s="32">
        <v>22</v>
      </c>
    </row>
    <row r="732" spans="1:12" x14ac:dyDescent="0.15">
      <c r="A732" s="30"/>
      <c r="B732" s="25" t="s">
        <v>353</v>
      </c>
      <c r="C732" s="31">
        <v>0</v>
      </c>
      <c r="D732" s="32">
        <v>2</v>
      </c>
      <c r="E732" s="32">
        <v>4</v>
      </c>
      <c r="F732" s="32">
        <v>16</v>
      </c>
      <c r="G732" s="31">
        <v>0</v>
      </c>
      <c r="H732" s="31">
        <v>0</v>
      </c>
      <c r="I732" s="32">
        <v>22</v>
      </c>
    </row>
    <row r="733" spans="1:12" x14ac:dyDescent="0.15">
      <c r="A733" s="30"/>
      <c r="B733" s="25" t="s">
        <v>354</v>
      </c>
      <c r="C733" s="31">
        <v>0</v>
      </c>
      <c r="D733" s="32">
        <v>2</v>
      </c>
      <c r="E733" s="32">
        <v>3</v>
      </c>
      <c r="F733" s="32">
        <v>32</v>
      </c>
      <c r="G733" s="31">
        <v>0</v>
      </c>
      <c r="H733" s="31">
        <v>0</v>
      </c>
      <c r="I733" s="32">
        <v>37</v>
      </c>
    </row>
    <row r="734" spans="1:12" x14ac:dyDescent="0.15">
      <c r="A734" s="30"/>
      <c r="B734" s="25" t="s">
        <v>355</v>
      </c>
      <c r="C734" s="31">
        <v>0</v>
      </c>
      <c r="D734" s="32">
        <v>8</v>
      </c>
      <c r="E734" s="32">
        <v>5</v>
      </c>
      <c r="F734" s="32">
        <v>45</v>
      </c>
      <c r="G734" s="31">
        <v>0</v>
      </c>
      <c r="H734" s="31">
        <v>0</v>
      </c>
      <c r="I734" s="32">
        <v>58</v>
      </c>
    </row>
    <row r="735" spans="1:12" x14ac:dyDescent="0.15">
      <c r="A735" s="30"/>
      <c r="B735" s="25" t="s">
        <v>356</v>
      </c>
      <c r="C735" s="31">
        <v>0</v>
      </c>
      <c r="D735" s="32">
        <v>5</v>
      </c>
      <c r="E735" s="32">
        <v>1</v>
      </c>
      <c r="F735" s="32">
        <v>36</v>
      </c>
      <c r="G735" s="31">
        <v>0</v>
      </c>
      <c r="H735" s="31">
        <v>0</v>
      </c>
      <c r="I735" s="32">
        <v>42</v>
      </c>
    </row>
    <row r="736" spans="1:12" x14ac:dyDescent="0.15">
      <c r="A736" s="30"/>
      <c r="B736" s="25" t="s">
        <v>357</v>
      </c>
      <c r="C736" s="31">
        <v>0</v>
      </c>
      <c r="D736" s="32">
        <v>5</v>
      </c>
      <c r="E736" s="32">
        <v>2</v>
      </c>
      <c r="F736" s="32">
        <v>28</v>
      </c>
      <c r="G736" s="31">
        <v>0</v>
      </c>
      <c r="H736" s="31">
        <v>0</v>
      </c>
      <c r="I736" s="32">
        <v>35</v>
      </c>
    </row>
    <row r="737" spans="1:9" x14ac:dyDescent="0.15">
      <c r="A737" s="30"/>
      <c r="B737" s="25" t="s">
        <v>358</v>
      </c>
      <c r="C737" s="31">
        <v>0</v>
      </c>
      <c r="D737" s="32">
        <v>7</v>
      </c>
      <c r="E737" s="32">
        <v>0</v>
      </c>
      <c r="F737" s="32">
        <v>32</v>
      </c>
      <c r="G737" s="31">
        <v>0</v>
      </c>
      <c r="H737" s="31">
        <v>0</v>
      </c>
      <c r="I737" s="32">
        <v>39</v>
      </c>
    </row>
    <row r="738" spans="1:9" x14ac:dyDescent="0.15">
      <c r="A738" s="30"/>
      <c r="B738" s="25" t="s">
        <v>359</v>
      </c>
      <c r="C738" s="31">
        <v>0</v>
      </c>
      <c r="D738" s="32">
        <v>7</v>
      </c>
      <c r="E738" s="32">
        <v>3</v>
      </c>
      <c r="F738" s="32">
        <v>42</v>
      </c>
      <c r="G738" s="31">
        <v>0</v>
      </c>
      <c r="H738" s="31">
        <v>0</v>
      </c>
      <c r="I738" s="32">
        <v>52</v>
      </c>
    </row>
    <row r="739" spans="1:9" x14ac:dyDescent="0.15">
      <c r="A739" s="30"/>
      <c r="B739" s="25" t="s">
        <v>360</v>
      </c>
      <c r="C739" s="31">
        <v>0</v>
      </c>
      <c r="D739" s="32">
        <v>2</v>
      </c>
      <c r="E739" s="32">
        <v>1</v>
      </c>
      <c r="F739" s="32">
        <v>49</v>
      </c>
      <c r="G739" s="31">
        <v>0</v>
      </c>
      <c r="H739" s="31">
        <v>0</v>
      </c>
      <c r="I739" s="32">
        <v>52</v>
      </c>
    </row>
    <row r="740" spans="1:9" x14ac:dyDescent="0.15">
      <c r="A740" s="30"/>
      <c r="B740" s="25" t="s">
        <v>361</v>
      </c>
      <c r="C740" s="31">
        <v>0</v>
      </c>
      <c r="D740" s="32">
        <v>11</v>
      </c>
      <c r="E740" s="32">
        <v>6</v>
      </c>
      <c r="F740" s="32">
        <v>49</v>
      </c>
      <c r="G740" s="31">
        <v>0</v>
      </c>
      <c r="H740" s="31">
        <v>0</v>
      </c>
      <c r="I740" s="32">
        <v>66</v>
      </c>
    </row>
    <row r="741" spans="1:9" x14ac:dyDescent="0.15">
      <c r="A741" s="30"/>
      <c r="B741" s="25" t="s">
        <v>362</v>
      </c>
      <c r="C741" s="31">
        <v>0</v>
      </c>
      <c r="D741" s="32">
        <v>9</v>
      </c>
      <c r="E741" s="32">
        <v>6</v>
      </c>
      <c r="F741" s="32">
        <v>41</v>
      </c>
      <c r="G741" s="31">
        <v>0</v>
      </c>
      <c r="H741" s="31">
        <v>0</v>
      </c>
      <c r="I741" s="32">
        <v>56</v>
      </c>
    </row>
    <row r="742" spans="1:9" x14ac:dyDescent="0.15">
      <c r="A742" s="30"/>
      <c r="B742" s="25" t="s">
        <v>363</v>
      </c>
      <c r="C742" s="31">
        <v>0</v>
      </c>
      <c r="D742" s="32">
        <v>10</v>
      </c>
      <c r="E742" s="32">
        <v>6</v>
      </c>
      <c r="F742" s="32">
        <v>49</v>
      </c>
      <c r="G742" s="31">
        <v>0</v>
      </c>
      <c r="H742" s="31">
        <v>0</v>
      </c>
      <c r="I742" s="32">
        <v>65</v>
      </c>
    </row>
    <row r="743" spans="1:9" x14ac:dyDescent="0.15">
      <c r="A743" s="30"/>
      <c r="B743" s="25" t="s">
        <v>364</v>
      </c>
      <c r="C743" s="31">
        <v>0</v>
      </c>
      <c r="D743" s="32">
        <v>9</v>
      </c>
      <c r="E743" s="32">
        <v>9</v>
      </c>
      <c r="F743" s="32">
        <v>38</v>
      </c>
      <c r="G743" s="31">
        <v>0</v>
      </c>
      <c r="H743" s="31">
        <v>0</v>
      </c>
      <c r="I743" s="32">
        <v>56</v>
      </c>
    </row>
    <row r="744" spans="1:9" x14ac:dyDescent="0.15">
      <c r="A744" s="30"/>
      <c r="B744" s="25" t="s">
        <v>365</v>
      </c>
      <c r="C744" s="31">
        <v>0</v>
      </c>
      <c r="D744" s="32">
        <v>8</v>
      </c>
      <c r="E744" s="32">
        <v>3</v>
      </c>
      <c r="F744" s="32">
        <v>53</v>
      </c>
      <c r="G744" s="31">
        <v>0</v>
      </c>
      <c r="H744" s="31">
        <v>0</v>
      </c>
      <c r="I744" s="32">
        <v>64</v>
      </c>
    </row>
    <row r="745" spans="1:9" x14ac:dyDescent="0.15">
      <c r="A745" s="30"/>
      <c r="B745" s="25" t="s">
        <v>366</v>
      </c>
      <c r="C745" s="31">
        <v>0</v>
      </c>
      <c r="D745" s="32">
        <v>8</v>
      </c>
      <c r="E745" s="32">
        <v>4</v>
      </c>
      <c r="F745" s="32">
        <v>43</v>
      </c>
      <c r="G745" s="31">
        <v>0</v>
      </c>
      <c r="H745" s="31">
        <v>0</v>
      </c>
      <c r="I745" s="32">
        <v>55</v>
      </c>
    </row>
    <row r="746" spans="1:9" x14ac:dyDescent="0.15">
      <c r="A746" s="30"/>
      <c r="B746" s="25" t="s">
        <v>367</v>
      </c>
      <c r="C746" s="31">
        <v>0</v>
      </c>
      <c r="D746" s="32">
        <v>5</v>
      </c>
      <c r="E746" s="32">
        <v>5</v>
      </c>
      <c r="F746" s="32">
        <v>37</v>
      </c>
      <c r="G746" s="31">
        <v>0</v>
      </c>
      <c r="H746" s="31">
        <v>0</v>
      </c>
      <c r="I746" s="32">
        <v>47</v>
      </c>
    </row>
    <row r="747" spans="1:9" x14ac:dyDescent="0.15">
      <c r="A747" s="30"/>
      <c r="B747" s="25" t="s">
        <v>368</v>
      </c>
      <c r="C747" s="31">
        <v>0</v>
      </c>
      <c r="D747" s="32">
        <v>3</v>
      </c>
      <c r="E747" s="32">
        <v>10</v>
      </c>
      <c r="F747" s="32">
        <v>48</v>
      </c>
      <c r="G747" s="31">
        <v>0</v>
      </c>
      <c r="H747" s="31">
        <v>0</v>
      </c>
      <c r="I747" s="32">
        <v>61</v>
      </c>
    </row>
    <row r="748" spans="1:9" x14ac:dyDescent="0.15">
      <c r="A748" s="30"/>
      <c r="B748" s="25" t="s">
        <v>369</v>
      </c>
      <c r="C748" s="31">
        <v>0</v>
      </c>
      <c r="D748" s="32">
        <v>5</v>
      </c>
      <c r="E748" s="32">
        <v>7</v>
      </c>
      <c r="F748" s="32">
        <v>39</v>
      </c>
      <c r="G748" s="31">
        <v>0</v>
      </c>
      <c r="H748" s="31">
        <v>0</v>
      </c>
      <c r="I748" s="32">
        <v>51</v>
      </c>
    </row>
    <row r="749" spans="1:9" x14ac:dyDescent="0.15">
      <c r="A749" s="30"/>
      <c r="B749" s="25" t="s">
        <v>370</v>
      </c>
      <c r="C749" s="31">
        <v>0</v>
      </c>
      <c r="D749" s="32">
        <v>5</v>
      </c>
      <c r="E749" s="32">
        <v>7</v>
      </c>
      <c r="F749" s="32">
        <v>31</v>
      </c>
      <c r="G749" s="31">
        <v>0</v>
      </c>
      <c r="H749" s="31">
        <v>0</v>
      </c>
      <c r="I749" s="32">
        <v>43</v>
      </c>
    </row>
    <row r="750" spans="1:9" x14ac:dyDescent="0.15">
      <c r="A750" s="30"/>
      <c r="B750" s="25" t="s">
        <v>371</v>
      </c>
      <c r="C750" s="31">
        <v>0</v>
      </c>
      <c r="D750" s="32">
        <v>7</v>
      </c>
      <c r="E750" s="32">
        <v>6</v>
      </c>
      <c r="F750" s="32">
        <v>44</v>
      </c>
      <c r="G750" s="31">
        <v>0</v>
      </c>
      <c r="H750" s="31">
        <v>0</v>
      </c>
      <c r="I750" s="32">
        <v>57</v>
      </c>
    </row>
    <row r="751" spans="1:9" x14ac:dyDescent="0.15">
      <c r="A751" s="30"/>
      <c r="B751" s="25" t="s">
        <v>372</v>
      </c>
      <c r="C751" s="31">
        <v>0</v>
      </c>
      <c r="D751" s="32">
        <v>6</v>
      </c>
      <c r="E751" s="32">
        <v>6</v>
      </c>
      <c r="F751" s="32">
        <v>64</v>
      </c>
      <c r="G751" s="31">
        <v>0</v>
      </c>
      <c r="H751" s="31">
        <v>0</v>
      </c>
      <c r="I751" s="32">
        <v>76</v>
      </c>
    </row>
    <row r="752" spans="1:9" x14ac:dyDescent="0.15">
      <c r="A752" s="30"/>
      <c r="B752" s="25" t="s">
        <v>373</v>
      </c>
      <c r="C752" s="31">
        <v>0</v>
      </c>
      <c r="D752" s="32">
        <v>6</v>
      </c>
      <c r="E752" s="32">
        <v>7</v>
      </c>
      <c r="F752" s="32">
        <v>62</v>
      </c>
      <c r="G752" s="31">
        <v>0</v>
      </c>
      <c r="H752" s="31">
        <v>0</v>
      </c>
      <c r="I752" s="32">
        <v>75</v>
      </c>
    </row>
    <row r="753" spans="1:9" x14ac:dyDescent="0.15">
      <c r="A753" s="30"/>
      <c r="B753" s="25" t="s">
        <v>374</v>
      </c>
      <c r="C753" s="31">
        <v>0</v>
      </c>
      <c r="D753" s="32">
        <v>12</v>
      </c>
      <c r="E753" s="32">
        <v>7</v>
      </c>
      <c r="F753" s="32">
        <v>50</v>
      </c>
      <c r="G753" s="31">
        <v>0</v>
      </c>
      <c r="H753" s="31">
        <v>0</v>
      </c>
      <c r="I753" s="32">
        <v>69</v>
      </c>
    </row>
    <row r="754" spans="1:9" x14ac:dyDescent="0.15">
      <c r="A754" s="30"/>
      <c r="B754" s="25" t="s">
        <v>375</v>
      </c>
      <c r="C754" s="31">
        <v>0</v>
      </c>
      <c r="D754" s="32">
        <v>7</v>
      </c>
      <c r="E754" s="32">
        <v>9</v>
      </c>
      <c r="F754" s="32">
        <v>35</v>
      </c>
      <c r="G754" s="31">
        <v>0</v>
      </c>
      <c r="H754" s="31">
        <v>0</v>
      </c>
      <c r="I754" s="32">
        <v>51</v>
      </c>
    </row>
    <row r="755" spans="1:9" x14ac:dyDescent="0.15">
      <c r="A755" s="30"/>
      <c r="B755" s="25" t="s">
        <v>376</v>
      </c>
      <c r="C755" s="31">
        <v>0</v>
      </c>
      <c r="D755" s="32">
        <v>9</v>
      </c>
      <c r="E755" s="32">
        <v>13</v>
      </c>
      <c r="F755" s="32">
        <v>37</v>
      </c>
      <c r="G755" s="31">
        <v>0</v>
      </c>
      <c r="H755" s="31">
        <v>0</v>
      </c>
      <c r="I755" s="32">
        <v>59</v>
      </c>
    </row>
    <row r="756" spans="1:9" x14ac:dyDescent="0.15">
      <c r="A756" s="30"/>
      <c r="B756" s="25" t="s">
        <v>377</v>
      </c>
      <c r="C756" s="31">
        <v>0</v>
      </c>
      <c r="D756" s="32">
        <v>11</v>
      </c>
      <c r="E756" s="32">
        <v>6</v>
      </c>
      <c r="F756" s="32">
        <v>48</v>
      </c>
      <c r="G756" s="31">
        <v>0</v>
      </c>
      <c r="H756" s="31">
        <v>0</v>
      </c>
      <c r="I756" s="32">
        <v>65</v>
      </c>
    </row>
    <row r="757" spans="1:9" x14ac:dyDescent="0.15">
      <c r="A757" s="30"/>
      <c r="B757" s="25" t="s">
        <v>378</v>
      </c>
      <c r="C757" s="31">
        <v>0</v>
      </c>
      <c r="D757" s="32">
        <v>7</v>
      </c>
      <c r="E757" s="32">
        <v>6</v>
      </c>
      <c r="F757" s="32">
        <v>46</v>
      </c>
      <c r="G757" s="31">
        <v>0</v>
      </c>
      <c r="H757" s="31">
        <v>0</v>
      </c>
      <c r="I757" s="32">
        <v>59</v>
      </c>
    </row>
    <row r="758" spans="1:9" x14ac:dyDescent="0.15">
      <c r="A758" s="30"/>
      <c r="B758" s="25" t="s">
        <v>379</v>
      </c>
      <c r="C758" s="31">
        <v>0</v>
      </c>
      <c r="D758" s="32">
        <v>5</v>
      </c>
      <c r="E758" s="32">
        <v>4</v>
      </c>
      <c r="F758" s="32">
        <v>38</v>
      </c>
      <c r="G758" s="31">
        <v>0</v>
      </c>
      <c r="H758" s="31">
        <v>0</v>
      </c>
      <c r="I758" s="32">
        <v>47</v>
      </c>
    </row>
    <row r="759" spans="1:9" x14ac:dyDescent="0.15">
      <c r="A759" s="30"/>
      <c r="B759" s="25" t="s">
        <v>380</v>
      </c>
      <c r="C759" s="31">
        <v>0</v>
      </c>
      <c r="D759" s="32">
        <v>4</v>
      </c>
      <c r="E759" s="32">
        <v>6</v>
      </c>
      <c r="F759" s="32">
        <v>50</v>
      </c>
      <c r="G759" s="31">
        <v>0</v>
      </c>
      <c r="H759" s="31">
        <v>0</v>
      </c>
      <c r="I759" s="32">
        <v>60</v>
      </c>
    </row>
    <row r="760" spans="1:9" x14ac:dyDescent="0.15">
      <c r="A760" s="30"/>
      <c r="B760" s="25" t="s">
        <v>381</v>
      </c>
      <c r="C760" s="31">
        <v>0</v>
      </c>
      <c r="D760" s="32">
        <v>6</v>
      </c>
      <c r="E760" s="32">
        <v>10</v>
      </c>
      <c r="F760" s="32">
        <v>43</v>
      </c>
      <c r="G760" s="31">
        <v>0</v>
      </c>
      <c r="H760" s="31">
        <v>0</v>
      </c>
      <c r="I760" s="32">
        <v>59</v>
      </c>
    </row>
    <row r="761" spans="1:9" x14ac:dyDescent="0.15">
      <c r="A761" s="30"/>
      <c r="B761" s="25" t="s">
        <v>382</v>
      </c>
      <c r="C761" s="31">
        <v>0</v>
      </c>
      <c r="D761" s="32">
        <v>8</v>
      </c>
      <c r="E761" s="32">
        <v>6</v>
      </c>
      <c r="F761" s="32">
        <v>45</v>
      </c>
      <c r="G761" s="31">
        <v>0</v>
      </c>
      <c r="H761" s="31">
        <v>0</v>
      </c>
      <c r="I761" s="32">
        <v>59</v>
      </c>
    </row>
    <row r="762" spans="1:9" x14ac:dyDescent="0.15">
      <c r="A762" s="30"/>
      <c r="B762" s="25" t="s">
        <v>383</v>
      </c>
      <c r="C762" s="31">
        <v>0</v>
      </c>
      <c r="D762" s="32">
        <v>7</v>
      </c>
      <c r="E762" s="32">
        <v>3</v>
      </c>
      <c r="F762" s="32">
        <v>44</v>
      </c>
      <c r="G762" s="31">
        <v>0</v>
      </c>
      <c r="H762" s="31">
        <v>0</v>
      </c>
      <c r="I762" s="32">
        <v>54</v>
      </c>
    </row>
    <row r="763" spans="1:9" x14ac:dyDescent="0.15">
      <c r="A763" s="30"/>
      <c r="B763" s="25" t="s">
        <v>384</v>
      </c>
      <c r="C763" s="31">
        <v>0</v>
      </c>
      <c r="D763" s="32">
        <v>6</v>
      </c>
      <c r="E763" s="32">
        <v>4</v>
      </c>
      <c r="F763" s="32">
        <v>53</v>
      </c>
      <c r="G763" s="31">
        <v>0</v>
      </c>
      <c r="H763" s="31">
        <v>0</v>
      </c>
      <c r="I763" s="32">
        <v>63</v>
      </c>
    </row>
    <row r="764" spans="1:9" x14ac:dyDescent="0.15">
      <c r="A764" s="30"/>
      <c r="B764" s="25" t="s">
        <v>385</v>
      </c>
      <c r="C764" s="31">
        <v>0</v>
      </c>
      <c r="D764" s="32">
        <v>5</v>
      </c>
      <c r="E764" s="32">
        <v>4</v>
      </c>
      <c r="F764" s="32">
        <v>51</v>
      </c>
      <c r="G764" s="31">
        <v>0</v>
      </c>
      <c r="H764" s="31">
        <v>0</v>
      </c>
      <c r="I764" s="32">
        <v>60</v>
      </c>
    </row>
    <row r="765" spans="1:9" x14ac:dyDescent="0.15">
      <c r="A765" s="30"/>
      <c r="B765" s="25" t="s">
        <v>386</v>
      </c>
      <c r="C765" s="31">
        <v>0</v>
      </c>
      <c r="D765" s="32">
        <v>5</v>
      </c>
      <c r="E765" s="32">
        <v>4</v>
      </c>
      <c r="F765" s="32">
        <v>40</v>
      </c>
      <c r="G765" s="31">
        <v>0</v>
      </c>
      <c r="H765" s="31">
        <v>0</v>
      </c>
      <c r="I765" s="32">
        <v>49</v>
      </c>
    </row>
    <row r="766" spans="1:9" x14ac:dyDescent="0.15">
      <c r="A766" s="30"/>
      <c r="B766" s="25" t="s">
        <v>387</v>
      </c>
      <c r="C766" s="31">
        <v>0</v>
      </c>
      <c r="D766" s="32">
        <v>5</v>
      </c>
      <c r="E766" s="32">
        <v>2</v>
      </c>
      <c r="F766" s="32">
        <v>33</v>
      </c>
      <c r="G766" s="31">
        <v>0</v>
      </c>
      <c r="H766" s="31">
        <v>0</v>
      </c>
      <c r="I766" s="32">
        <v>40</v>
      </c>
    </row>
    <row r="767" spans="1:9" x14ac:dyDescent="0.15">
      <c r="A767" s="30"/>
      <c r="B767" s="25" t="s">
        <v>388</v>
      </c>
      <c r="C767" s="31">
        <v>0</v>
      </c>
      <c r="D767" s="32">
        <v>6</v>
      </c>
      <c r="E767" s="32">
        <v>1</v>
      </c>
      <c r="F767" s="32">
        <v>39</v>
      </c>
      <c r="G767" s="31">
        <v>0</v>
      </c>
      <c r="H767" s="31">
        <v>0</v>
      </c>
      <c r="I767" s="32">
        <v>46</v>
      </c>
    </row>
    <row r="768" spans="1:9" x14ac:dyDescent="0.15">
      <c r="A768" s="30"/>
      <c r="B768" s="25" t="s">
        <v>389</v>
      </c>
      <c r="C768" s="31">
        <v>0</v>
      </c>
      <c r="D768" s="32">
        <v>3</v>
      </c>
      <c r="E768" s="32">
        <v>4</v>
      </c>
      <c r="F768" s="32">
        <v>51</v>
      </c>
      <c r="G768" s="31">
        <v>0</v>
      </c>
      <c r="H768" s="31">
        <v>0</v>
      </c>
      <c r="I768" s="32">
        <v>58</v>
      </c>
    </row>
    <row r="769" spans="2:9" x14ac:dyDescent="0.15">
      <c r="B769" s="25" t="s">
        <v>390</v>
      </c>
      <c r="C769" s="31">
        <v>0</v>
      </c>
      <c r="D769" s="32">
        <v>6</v>
      </c>
      <c r="E769" s="32">
        <v>5</v>
      </c>
      <c r="F769" s="32">
        <v>53</v>
      </c>
      <c r="G769" s="31">
        <v>0</v>
      </c>
      <c r="H769" s="31">
        <v>0</v>
      </c>
      <c r="I769" s="32">
        <v>64</v>
      </c>
    </row>
    <row r="770" spans="2:9" x14ac:dyDescent="0.15">
      <c r="B770" s="25" t="s">
        <v>391</v>
      </c>
      <c r="C770" s="31">
        <v>0</v>
      </c>
      <c r="D770" s="32">
        <v>6</v>
      </c>
      <c r="E770" s="32">
        <v>8</v>
      </c>
      <c r="F770" s="32">
        <v>61</v>
      </c>
      <c r="G770" s="31">
        <v>0</v>
      </c>
      <c r="H770" s="31">
        <v>0</v>
      </c>
      <c r="I770" s="32">
        <v>75</v>
      </c>
    </row>
    <row r="771" spans="2:9" x14ac:dyDescent="0.15">
      <c r="B771" s="25" t="s">
        <v>392</v>
      </c>
      <c r="C771" s="31">
        <v>0</v>
      </c>
      <c r="D771" s="32">
        <v>9</v>
      </c>
      <c r="E771" s="32">
        <v>4</v>
      </c>
      <c r="F771" s="32">
        <v>46</v>
      </c>
      <c r="G771" s="31">
        <v>0</v>
      </c>
      <c r="H771" s="31">
        <v>0</v>
      </c>
      <c r="I771" s="32">
        <v>59</v>
      </c>
    </row>
    <row r="772" spans="2:9" x14ac:dyDescent="0.15">
      <c r="B772" s="25" t="s">
        <v>393</v>
      </c>
      <c r="C772" s="31">
        <v>0</v>
      </c>
      <c r="D772" s="32">
        <v>8</v>
      </c>
      <c r="E772" s="32">
        <v>4</v>
      </c>
      <c r="F772" s="32">
        <v>42</v>
      </c>
      <c r="G772" s="31">
        <v>0</v>
      </c>
      <c r="H772" s="31">
        <v>0</v>
      </c>
      <c r="I772" s="32">
        <v>54</v>
      </c>
    </row>
    <row r="773" spans="2:9" x14ac:dyDescent="0.15">
      <c r="B773" s="25" t="s">
        <v>394</v>
      </c>
      <c r="C773" s="31">
        <v>0</v>
      </c>
      <c r="D773" s="32">
        <v>8</v>
      </c>
      <c r="E773" s="32">
        <v>4</v>
      </c>
      <c r="F773" s="32">
        <v>42</v>
      </c>
      <c r="G773" s="31">
        <v>0</v>
      </c>
      <c r="H773" s="31">
        <v>0</v>
      </c>
      <c r="I773" s="32">
        <v>54</v>
      </c>
    </row>
    <row r="774" spans="2:9" x14ac:dyDescent="0.15">
      <c r="B774" s="25" t="s">
        <v>395</v>
      </c>
      <c r="C774" s="31">
        <v>0</v>
      </c>
      <c r="D774" s="32">
        <v>9</v>
      </c>
      <c r="E774" s="32">
        <v>4</v>
      </c>
      <c r="F774" s="32">
        <v>14</v>
      </c>
      <c r="G774" s="31">
        <v>0</v>
      </c>
      <c r="H774" s="31">
        <v>0</v>
      </c>
      <c r="I774" s="32">
        <v>27</v>
      </c>
    </row>
    <row r="775" spans="2:9" x14ac:dyDescent="0.15">
      <c r="B775" s="25" t="s">
        <v>396</v>
      </c>
      <c r="C775" s="31">
        <v>0</v>
      </c>
      <c r="D775" s="32">
        <v>11</v>
      </c>
      <c r="E775" s="32">
        <v>1</v>
      </c>
      <c r="F775" s="32">
        <v>27</v>
      </c>
      <c r="G775" s="31">
        <v>0</v>
      </c>
      <c r="H775" s="31">
        <v>0</v>
      </c>
      <c r="I775" s="32">
        <v>39</v>
      </c>
    </row>
    <row r="776" spans="2:9" x14ac:dyDescent="0.15">
      <c r="B776" s="25" t="s">
        <v>397</v>
      </c>
      <c r="C776" s="31">
        <v>0</v>
      </c>
      <c r="D776" s="32">
        <v>8</v>
      </c>
      <c r="E776" s="32">
        <v>0</v>
      </c>
      <c r="F776" s="32">
        <v>27</v>
      </c>
      <c r="G776" s="31">
        <v>0</v>
      </c>
      <c r="H776" s="31">
        <v>0</v>
      </c>
      <c r="I776" s="32">
        <v>35</v>
      </c>
    </row>
    <row r="777" spans="2:9" x14ac:dyDescent="0.15">
      <c r="B777" s="25" t="s">
        <v>398</v>
      </c>
      <c r="C777" s="31">
        <v>0</v>
      </c>
      <c r="D777" s="32">
        <v>4</v>
      </c>
      <c r="E777" s="32">
        <v>4</v>
      </c>
      <c r="F777" s="32">
        <v>51</v>
      </c>
      <c r="G777" s="31">
        <v>0</v>
      </c>
      <c r="H777" s="31">
        <v>0</v>
      </c>
      <c r="I777" s="32">
        <v>59</v>
      </c>
    </row>
    <row r="778" spans="2:9" x14ac:dyDescent="0.15">
      <c r="B778" s="25" t="s">
        <v>399</v>
      </c>
      <c r="C778" s="31">
        <v>0</v>
      </c>
      <c r="D778" s="32">
        <v>6</v>
      </c>
      <c r="E778" s="32">
        <v>5</v>
      </c>
      <c r="F778" s="32">
        <v>31</v>
      </c>
      <c r="G778" s="31">
        <v>0</v>
      </c>
      <c r="H778" s="31">
        <v>0</v>
      </c>
      <c r="I778" s="32">
        <v>42</v>
      </c>
    </row>
    <row r="779" spans="2:9" x14ac:dyDescent="0.15">
      <c r="B779" s="25" t="s">
        <v>400</v>
      </c>
      <c r="C779" s="31">
        <v>0</v>
      </c>
      <c r="D779" s="32">
        <v>4</v>
      </c>
      <c r="E779" s="32">
        <v>4</v>
      </c>
      <c r="F779" s="32">
        <v>25</v>
      </c>
      <c r="G779" s="31">
        <v>0</v>
      </c>
      <c r="H779" s="31">
        <v>0</v>
      </c>
      <c r="I779" s="32">
        <v>33</v>
      </c>
    </row>
    <row r="780" spans="2:9" x14ac:dyDescent="0.15">
      <c r="B780" s="25" t="s">
        <v>401</v>
      </c>
      <c r="C780" s="31">
        <v>0</v>
      </c>
      <c r="D780" s="32">
        <v>4</v>
      </c>
      <c r="E780" s="32">
        <v>2</v>
      </c>
      <c r="F780" s="32">
        <v>32</v>
      </c>
      <c r="G780" s="31">
        <v>0</v>
      </c>
      <c r="H780" s="31">
        <v>0</v>
      </c>
      <c r="I780" s="32">
        <v>38</v>
      </c>
    </row>
    <row r="781" spans="2:9" x14ac:dyDescent="0.15">
      <c r="B781" s="25" t="s">
        <v>402</v>
      </c>
      <c r="C781" s="31">
        <v>0</v>
      </c>
      <c r="D781" s="32">
        <v>5</v>
      </c>
      <c r="E781" s="32">
        <v>1</v>
      </c>
      <c r="F781" s="32">
        <v>29</v>
      </c>
      <c r="G781" s="31">
        <v>0</v>
      </c>
      <c r="H781" s="31">
        <v>0</v>
      </c>
      <c r="I781" s="32">
        <v>35</v>
      </c>
    </row>
    <row r="782" spans="2:9" x14ac:dyDescent="0.15">
      <c r="B782" s="25" t="s">
        <v>403</v>
      </c>
      <c r="C782" s="31">
        <v>0</v>
      </c>
      <c r="D782" s="32">
        <v>8</v>
      </c>
      <c r="E782" s="32">
        <v>3</v>
      </c>
      <c r="F782" s="32">
        <v>30</v>
      </c>
      <c r="G782" s="31">
        <v>0</v>
      </c>
      <c r="H782" s="31">
        <v>0</v>
      </c>
      <c r="I782" s="32">
        <v>41</v>
      </c>
    </row>
    <row r="783" spans="2:9" x14ac:dyDescent="0.15">
      <c r="B783" s="25" t="s">
        <v>404</v>
      </c>
      <c r="C783" s="31">
        <v>0</v>
      </c>
      <c r="D783" s="32">
        <v>6</v>
      </c>
      <c r="E783" s="32">
        <v>4</v>
      </c>
      <c r="F783" s="32">
        <v>23</v>
      </c>
      <c r="G783" s="31">
        <v>0</v>
      </c>
      <c r="H783" s="31">
        <v>0</v>
      </c>
      <c r="I783" s="32">
        <v>33</v>
      </c>
    </row>
    <row r="784" spans="2:9" x14ac:dyDescent="0.15">
      <c r="B784" s="25" t="s">
        <v>405</v>
      </c>
      <c r="C784" s="31">
        <v>0</v>
      </c>
      <c r="D784" s="32">
        <v>4</v>
      </c>
      <c r="E784" s="32">
        <v>3</v>
      </c>
      <c r="F784" s="32">
        <v>21</v>
      </c>
      <c r="G784" s="31">
        <v>0</v>
      </c>
      <c r="H784" s="31">
        <v>0</v>
      </c>
      <c r="I784" s="32">
        <v>28</v>
      </c>
    </row>
    <row r="785" spans="2:9" x14ac:dyDescent="0.15">
      <c r="B785" s="25" t="s">
        <v>406</v>
      </c>
      <c r="C785" s="31">
        <v>0</v>
      </c>
      <c r="D785" s="32">
        <v>4</v>
      </c>
      <c r="E785" s="32">
        <v>3</v>
      </c>
      <c r="F785" s="32">
        <v>21</v>
      </c>
      <c r="G785" s="31">
        <v>0</v>
      </c>
      <c r="H785" s="31">
        <v>0</v>
      </c>
      <c r="I785" s="32">
        <v>28</v>
      </c>
    </row>
    <row r="786" spans="2:9" x14ac:dyDescent="0.15">
      <c r="B786" s="25" t="s">
        <v>407</v>
      </c>
      <c r="C786" s="31">
        <v>0</v>
      </c>
      <c r="D786" s="32">
        <v>5</v>
      </c>
      <c r="E786" s="32">
        <v>3</v>
      </c>
      <c r="F786" s="32">
        <v>13</v>
      </c>
      <c r="G786" s="31">
        <v>0</v>
      </c>
      <c r="H786" s="31">
        <v>0</v>
      </c>
      <c r="I786" s="32">
        <v>21</v>
      </c>
    </row>
    <row r="787" spans="2:9" x14ac:dyDescent="0.15">
      <c r="B787" s="25" t="s">
        <v>408</v>
      </c>
      <c r="C787" s="31">
        <v>0</v>
      </c>
      <c r="D787" s="32">
        <v>3</v>
      </c>
      <c r="E787" s="32">
        <v>3</v>
      </c>
      <c r="F787" s="32">
        <v>29</v>
      </c>
      <c r="G787" s="31">
        <v>0</v>
      </c>
      <c r="H787" s="31">
        <v>0</v>
      </c>
      <c r="I787" s="32">
        <v>35</v>
      </c>
    </row>
    <row r="788" spans="2:9" x14ac:dyDescent="0.15">
      <c r="B788" s="25" t="s">
        <v>409</v>
      </c>
      <c r="C788" s="31">
        <v>0</v>
      </c>
      <c r="D788" s="32">
        <v>8</v>
      </c>
      <c r="E788" s="32">
        <v>4</v>
      </c>
      <c r="F788" s="32">
        <v>32</v>
      </c>
      <c r="G788" s="31">
        <v>0</v>
      </c>
      <c r="H788" s="31">
        <v>0</v>
      </c>
      <c r="I788" s="32">
        <v>44</v>
      </c>
    </row>
    <row r="789" spans="2:9" x14ac:dyDescent="0.15">
      <c r="B789" s="25" t="s">
        <v>410</v>
      </c>
      <c r="C789" s="31">
        <v>0</v>
      </c>
      <c r="D789" s="32">
        <v>6</v>
      </c>
      <c r="E789" s="32">
        <v>3</v>
      </c>
      <c r="F789" s="32">
        <v>34</v>
      </c>
      <c r="G789" s="31">
        <v>0</v>
      </c>
      <c r="H789" s="31">
        <v>0</v>
      </c>
      <c r="I789" s="32">
        <v>43</v>
      </c>
    </row>
    <row r="790" spans="2:9" x14ac:dyDescent="0.15">
      <c r="B790" s="25" t="s">
        <v>411</v>
      </c>
      <c r="C790" s="31">
        <v>0</v>
      </c>
      <c r="D790" s="32">
        <v>7</v>
      </c>
      <c r="E790" s="32">
        <v>3</v>
      </c>
      <c r="F790" s="32">
        <v>25</v>
      </c>
      <c r="G790" s="31">
        <v>0</v>
      </c>
      <c r="H790" s="31">
        <v>0</v>
      </c>
      <c r="I790" s="32">
        <v>35</v>
      </c>
    </row>
    <row r="791" spans="2:9" x14ac:dyDescent="0.15">
      <c r="B791" s="25" t="s">
        <v>412</v>
      </c>
      <c r="C791" s="31">
        <v>0</v>
      </c>
      <c r="D791" s="32">
        <v>4</v>
      </c>
      <c r="E791" s="32">
        <v>3</v>
      </c>
      <c r="F791" s="32">
        <v>40</v>
      </c>
      <c r="G791" s="31">
        <v>0</v>
      </c>
      <c r="H791" s="31">
        <v>0</v>
      </c>
      <c r="I791" s="32">
        <v>47</v>
      </c>
    </row>
    <row r="792" spans="2:9" x14ac:dyDescent="0.15">
      <c r="B792" s="25" t="s">
        <v>413</v>
      </c>
      <c r="C792" s="31">
        <v>0</v>
      </c>
      <c r="D792" s="32">
        <v>3</v>
      </c>
      <c r="E792" s="32">
        <v>1</v>
      </c>
      <c r="F792" s="32">
        <v>39</v>
      </c>
      <c r="G792" s="31">
        <v>0</v>
      </c>
      <c r="H792" s="31">
        <v>0</v>
      </c>
      <c r="I792" s="32">
        <v>43</v>
      </c>
    </row>
    <row r="793" spans="2:9" x14ac:dyDescent="0.15">
      <c r="B793" s="25" t="s">
        <v>414</v>
      </c>
      <c r="C793" s="31">
        <v>0</v>
      </c>
      <c r="D793" s="32">
        <v>7</v>
      </c>
      <c r="E793" s="32">
        <v>1</v>
      </c>
      <c r="F793" s="32">
        <v>31</v>
      </c>
      <c r="G793" s="31">
        <v>0</v>
      </c>
      <c r="H793" s="31">
        <v>0</v>
      </c>
      <c r="I793" s="32">
        <v>39</v>
      </c>
    </row>
    <row r="794" spans="2:9" x14ac:dyDescent="0.15">
      <c r="B794" s="25" t="s">
        <v>415</v>
      </c>
      <c r="C794" s="31">
        <v>0</v>
      </c>
      <c r="D794" s="32">
        <v>9</v>
      </c>
      <c r="E794" s="32">
        <v>4</v>
      </c>
      <c r="F794" s="32">
        <v>28</v>
      </c>
      <c r="G794" s="31">
        <v>0</v>
      </c>
      <c r="H794" s="31">
        <v>0</v>
      </c>
      <c r="I794" s="32">
        <v>41</v>
      </c>
    </row>
    <row r="795" spans="2:9" x14ac:dyDescent="0.15">
      <c r="B795" s="25" t="s">
        <v>416</v>
      </c>
      <c r="C795" s="31">
        <v>0</v>
      </c>
      <c r="D795" s="32">
        <v>8</v>
      </c>
      <c r="E795" s="32">
        <v>2</v>
      </c>
      <c r="F795" s="32">
        <v>27</v>
      </c>
      <c r="G795" s="31">
        <v>0</v>
      </c>
      <c r="H795" s="31">
        <v>0</v>
      </c>
      <c r="I795" s="32">
        <v>37</v>
      </c>
    </row>
    <row r="796" spans="2:9" x14ac:dyDescent="0.15">
      <c r="B796" s="25" t="s">
        <v>417</v>
      </c>
      <c r="C796" s="31">
        <v>0</v>
      </c>
      <c r="D796" s="32">
        <v>4</v>
      </c>
      <c r="E796" s="32">
        <v>2</v>
      </c>
      <c r="F796" s="32">
        <v>29</v>
      </c>
      <c r="G796" s="31">
        <v>0</v>
      </c>
      <c r="H796" s="31">
        <v>0</v>
      </c>
      <c r="I796" s="32">
        <v>35</v>
      </c>
    </row>
    <row r="797" spans="2:9" x14ac:dyDescent="0.15">
      <c r="B797" s="25" t="s">
        <v>418</v>
      </c>
      <c r="C797" s="31">
        <v>0</v>
      </c>
      <c r="D797" s="32">
        <v>5</v>
      </c>
      <c r="E797" s="32">
        <v>0</v>
      </c>
      <c r="F797" s="32">
        <v>18</v>
      </c>
      <c r="G797" s="31">
        <v>0</v>
      </c>
      <c r="H797" s="31">
        <v>0</v>
      </c>
      <c r="I797" s="32">
        <v>23</v>
      </c>
    </row>
    <row r="798" spans="2:9" x14ac:dyDescent="0.15">
      <c r="B798" s="25" t="s">
        <v>419</v>
      </c>
      <c r="C798" s="31">
        <v>0</v>
      </c>
      <c r="D798" s="32">
        <v>4</v>
      </c>
      <c r="E798" s="32">
        <v>3</v>
      </c>
      <c r="F798" s="32">
        <v>21</v>
      </c>
      <c r="G798" s="31">
        <v>0</v>
      </c>
      <c r="H798" s="31">
        <v>0</v>
      </c>
      <c r="I798" s="32">
        <v>28</v>
      </c>
    </row>
    <row r="799" spans="2:9" x14ac:dyDescent="0.15">
      <c r="B799" s="25" t="s">
        <v>420</v>
      </c>
      <c r="C799" s="31">
        <v>0</v>
      </c>
      <c r="D799" s="32">
        <v>8</v>
      </c>
      <c r="E799" s="32">
        <v>3</v>
      </c>
      <c r="F799" s="32">
        <v>34</v>
      </c>
      <c r="G799" s="31">
        <v>0</v>
      </c>
      <c r="H799" s="31">
        <v>0</v>
      </c>
      <c r="I799" s="32">
        <v>45</v>
      </c>
    </row>
    <row r="800" spans="2:9" x14ac:dyDescent="0.15">
      <c r="B800" s="25" t="s">
        <v>421</v>
      </c>
      <c r="C800" s="31">
        <v>0</v>
      </c>
      <c r="D800" s="32">
        <v>5</v>
      </c>
      <c r="E800" s="32">
        <v>6</v>
      </c>
      <c r="F800" s="32">
        <v>35</v>
      </c>
      <c r="G800" s="31">
        <v>0</v>
      </c>
      <c r="H800" s="31">
        <v>0</v>
      </c>
      <c r="I800" s="32">
        <v>46</v>
      </c>
    </row>
    <row r="801" spans="2:9" x14ac:dyDescent="0.15">
      <c r="B801" s="25" t="s">
        <v>422</v>
      </c>
      <c r="C801" s="31">
        <v>0</v>
      </c>
      <c r="D801" s="32">
        <v>6</v>
      </c>
      <c r="E801" s="32">
        <v>4</v>
      </c>
      <c r="F801" s="32">
        <v>29</v>
      </c>
      <c r="G801" s="31">
        <v>0</v>
      </c>
      <c r="H801" s="31">
        <v>0</v>
      </c>
      <c r="I801" s="32">
        <v>39</v>
      </c>
    </row>
    <row r="802" spans="2:9" x14ac:dyDescent="0.15">
      <c r="B802" s="25" t="s">
        <v>423</v>
      </c>
      <c r="C802" s="31">
        <v>0</v>
      </c>
      <c r="D802" s="32">
        <v>8</v>
      </c>
      <c r="E802" s="32">
        <v>3</v>
      </c>
      <c r="F802" s="32">
        <v>29</v>
      </c>
      <c r="G802" s="31">
        <v>0</v>
      </c>
      <c r="H802" s="31">
        <v>0</v>
      </c>
      <c r="I802" s="32">
        <v>40</v>
      </c>
    </row>
    <row r="803" spans="2:9" x14ac:dyDescent="0.15">
      <c r="B803" s="25" t="s">
        <v>424</v>
      </c>
      <c r="C803" s="31">
        <v>0</v>
      </c>
      <c r="D803" s="32">
        <v>9</v>
      </c>
      <c r="E803" s="32">
        <v>5</v>
      </c>
      <c r="F803" s="32">
        <v>46</v>
      </c>
      <c r="G803" s="31">
        <v>0</v>
      </c>
      <c r="H803" s="31">
        <v>0</v>
      </c>
      <c r="I803" s="32">
        <v>60</v>
      </c>
    </row>
    <row r="804" spans="2:9" x14ac:dyDescent="0.15">
      <c r="B804" s="25" t="s">
        <v>425</v>
      </c>
      <c r="C804" s="31">
        <v>0</v>
      </c>
      <c r="D804" s="32">
        <v>2</v>
      </c>
      <c r="E804" s="32">
        <v>4</v>
      </c>
      <c r="F804" s="32">
        <v>47</v>
      </c>
      <c r="G804" s="31">
        <v>0</v>
      </c>
      <c r="H804" s="31">
        <v>0</v>
      </c>
      <c r="I804" s="32" t="e">
        <f>#REF!</f>
        <v>#REF!</v>
      </c>
    </row>
    <row r="805" spans="2:9" x14ac:dyDescent="0.15">
      <c r="B805" s="25" t="s">
        <v>426</v>
      </c>
      <c r="C805" s="31">
        <v>0</v>
      </c>
      <c r="D805" s="32">
        <v>2</v>
      </c>
      <c r="E805" s="32">
        <v>1</v>
      </c>
      <c r="F805" s="32">
        <v>30</v>
      </c>
      <c r="G805" s="31">
        <v>0</v>
      </c>
      <c r="H805" s="31">
        <v>0</v>
      </c>
      <c r="I805" s="32">
        <v>33</v>
      </c>
    </row>
    <row r="806" spans="2:9" x14ac:dyDescent="0.15">
      <c r="B806" s="25" t="s">
        <v>427</v>
      </c>
      <c r="C806" s="31">
        <v>0</v>
      </c>
      <c r="D806" s="32">
        <v>1</v>
      </c>
      <c r="E806" s="32">
        <v>3</v>
      </c>
      <c r="F806" s="32">
        <v>24</v>
      </c>
      <c r="G806" s="31">
        <v>0</v>
      </c>
      <c r="H806" s="31">
        <v>0</v>
      </c>
      <c r="I806" s="32">
        <v>28</v>
      </c>
    </row>
    <row r="807" spans="2:9" x14ac:dyDescent="0.15">
      <c r="B807" s="25" t="s">
        <v>428</v>
      </c>
      <c r="C807" s="31">
        <v>0</v>
      </c>
      <c r="D807" s="32">
        <v>6</v>
      </c>
      <c r="E807" s="32">
        <v>5</v>
      </c>
      <c r="F807" s="32">
        <v>25</v>
      </c>
      <c r="G807" s="31">
        <v>0</v>
      </c>
      <c r="H807" s="31">
        <v>0</v>
      </c>
      <c r="I807" s="32">
        <v>36</v>
      </c>
    </row>
    <row r="808" spans="2:9" x14ac:dyDescent="0.15">
      <c r="B808" s="25" t="s">
        <v>429</v>
      </c>
      <c r="C808" s="31">
        <v>0</v>
      </c>
      <c r="D808" s="32">
        <v>4</v>
      </c>
      <c r="E808" s="32">
        <v>3</v>
      </c>
      <c r="F808" s="32">
        <v>33</v>
      </c>
      <c r="G808" s="31">
        <v>0</v>
      </c>
      <c r="H808" s="31">
        <v>0</v>
      </c>
      <c r="I808" s="32">
        <v>40</v>
      </c>
    </row>
    <row r="809" spans="2:9" x14ac:dyDescent="0.15">
      <c r="B809" s="25" t="s">
        <v>430</v>
      </c>
      <c r="C809" s="31">
        <v>0</v>
      </c>
      <c r="D809" s="32">
        <v>6</v>
      </c>
      <c r="E809" s="32">
        <v>5</v>
      </c>
      <c r="F809" s="32">
        <v>30</v>
      </c>
      <c r="G809" s="31">
        <v>0</v>
      </c>
      <c r="H809" s="31">
        <v>0</v>
      </c>
      <c r="I809" s="32">
        <v>41</v>
      </c>
    </row>
    <row r="810" spans="2:9" x14ac:dyDescent="0.15">
      <c r="B810" s="25" t="s">
        <v>431</v>
      </c>
      <c r="C810" s="31">
        <v>0</v>
      </c>
      <c r="D810" s="32">
        <v>7</v>
      </c>
      <c r="E810" s="32">
        <v>2</v>
      </c>
      <c r="F810" s="32">
        <v>30</v>
      </c>
      <c r="G810" s="31">
        <v>0</v>
      </c>
      <c r="H810" s="31">
        <v>0</v>
      </c>
      <c r="I810" s="32">
        <v>39</v>
      </c>
    </row>
    <row r="811" spans="2:9" x14ac:dyDescent="0.15">
      <c r="B811" s="25" t="s">
        <v>432</v>
      </c>
      <c r="C811" s="31">
        <v>0</v>
      </c>
      <c r="D811" s="32">
        <v>10</v>
      </c>
      <c r="E811" s="32">
        <v>3</v>
      </c>
      <c r="F811" s="32">
        <v>20</v>
      </c>
      <c r="G811" s="31">
        <v>0</v>
      </c>
      <c r="H811" s="31">
        <v>0</v>
      </c>
      <c r="I811" s="32">
        <v>33</v>
      </c>
    </row>
    <row r="812" spans="2:9" x14ac:dyDescent="0.15">
      <c r="B812" s="25" t="s">
        <v>433</v>
      </c>
      <c r="C812" s="31">
        <v>0</v>
      </c>
      <c r="D812" s="32">
        <v>6</v>
      </c>
      <c r="E812" s="32">
        <v>5</v>
      </c>
      <c r="F812" s="32">
        <v>56</v>
      </c>
      <c r="G812" s="31">
        <v>0</v>
      </c>
      <c r="H812" s="31">
        <v>0</v>
      </c>
      <c r="I812" s="32">
        <v>67</v>
      </c>
    </row>
    <row r="813" spans="2:9" x14ac:dyDescent="0.15">
      <c r="B813" s="25" t="s">
        <v>434</v>
      </c>
      <c r="C813" s="31">
        <v>0</v>
      </c>
      <c r="D813" s="32">
        <v>8</v>
      </c>
      <c r="E813" s="32">
        <v>8</v>
      </c>
      <c r="F813" s="32">
        <v>55</v>
      </c>
      <c r="G813" s="31">
        <v>0</v>
      </c>
      <c r="H813" s="31">
        <v>0</v>
      </c>
      <c r="I813" s="32">
        <v>71</v>
      </c>
    </row>
    <row r="814" spans="2:9" x14ac:dyDescent="0.15">
      <c r="B814" s="25" t="s">
        <v>435</v>
      </c>
      <c r="C814" s="31">
        <v>0</v>
      </c>
      <c r="D814" s="32">
        <v>8</v>
      </c>
      <c r="E814" s="32">
        <v>12</v>
      </c>
      <c r="F814" s="32">
        <v>55</v>
      </c>
      <c r="G814" s="31">
        <v>0</v>
      </c>
      <c r="H814" s="31">
        <v>0</v>
      </c>
      <c r="I814" s="32">
        <v>75</v>
      </c>
    </row>
    <row r="815" spans="2:9" x14ac:dyDescent="0.15">
      <c r="B815" s="25" t="s">
        <v>436</v>
      </c>
      <c r="C815" s="31">
        <v>0</v>
      </c>
      <c r="D815" s="32">
        <v>8</v>
      </c>
      <c r="E815" s="32">
        <v>4</v>
      </c>
      <c r="F815" s="32">
        <v>50</v>
      </c>
      <c r="G815" s="31">
        <v>0</v>
      </c>
      <c r="H815" s="31">
        <v>0</v>
      </c>
      <c r="I815" s="32">
        <v>62</v>
      </c>
    </row>
    <row r="816" spans="2:9" x14ac:dyDescent="0.15">
      <c r="B816" s="25" t="s">
        <v>437</v>
      </c>
      <c r="C816" s="31">
        <v>0</v>
      </c>
      <c r="D816" s="32">
        <v>10</v>
      </c>
      <c r="E816" s="32">
        <v>2</v>
      </c>
      <c r="F816" s="32">
        <v>56</v>
      </c>
      <c r="G816" s="31">
        <v>0</v>
      </c>
      <c r="H816" s="31">
        <v>0</v>
      </c>
      <c r="I816" s="32">
        <v>68</v>
      </c>
    </row>
    <row r="817" spans="2:9" x14ac:dyDescent="0.15">
      <c r="B817" s="25" t="s">
        <v>438</v>
      </c>
      <c r="C817" s="31">
        <v>0</v>
      </c>
      <c r="D817" s="32">
        <v>7</v>
      </c>
      <c r="E817" s="32">
        <v>1</v>
      </c>
      <c r="F817" s="32">
        <v>50</v>
      </c>
      <c r="G817" s="31">
        <v>0</v>
      </c>
      <c r="H817" s="31">
        <v>0</v>
      </c>
      <c r="I817" s="32">
        <v>58</v>
      </c>
    </row>
    <row r="818" spans="2:9" x14ac:dyDescent="0.15">
      <c r="B818" s="25" t="s">
        <v>439</v>
      </c>
      <c r="C818" s="31">
        <v>0</v>
      </c>
      <c r="D818" s="32">
        <v>6</v>
      </c>
      <c r="E818" s="32">
        <v>1</v>
      </c>
      <c r="F818" s="32">
        <v>37</v>
      </c>
      <c r="G818" s="31">
        <v>0</v>
      </c>
      <c r="H818" s="31">
        <v>0</v>
      </c>
      <c r="I818" s="32">
        <v>44</v>
      </c>
    </row>
    <row r="819" spans="2:9" x14ac:dyDescent="0.15">
      <c r="B819" s="25" t="s">
        <v>440</v>
      </c>
      <c r="C819" s="31">
        <v>0</v>
      </c>
      <c r="D819" s="32">
        <v>6</v>
      </c>
      <c r="E819" s="32">
        <v>4</v>
      </c>
      <c r="F819" s="32">
        <v>41</v>
      </c>
      <c r="G819" s="31">
        <v>0</v>
      </c>
      <c r="H819" s="31">
        <v>0</v>
      </c>
      <c r="I819" s="32">
        <v>51</v>
      </c>
    </row>
    <row r="820" spans="2:9" x14ac:dyDescent="0.15">
      <c r="B820" s="25" t="s">
        <v>441</v>
      </c>
      <c r="C820" s="31">
        <v>0</v>
      </c>
      <c r="D820" s="32">
        <v>2</v>
      </c>
      <c r="E820" s="32">
        <v>6</v>
      </c>
      <c r="F820" s="32">
        <v>29</v>
      </c>
      <c r="G820" s="31">
        <v>0</v>
      </c>
      <c r="H820" s="31">
        <v>0</v>
      </c>
      <c r="I820" s="32">
        <v>37</v>
      </c>
    </row>
    <row r="821" spans="2:9" x14ac:dyDescent="0.15">
      <c r="B821" s="25" t="s">
        <v>442</v>
      </c>
      <c r="C821" s="31">
        <v>0</v>
      </c>
      <c r="D821" s="32">
        <v>5</v>
      </c>
      <c r="E821" s="32">
        <v>6</v>
      </c>
      <c r="F821" s="32">
        <v>33</v>
      </c>
      <c r="G821" s="31">
        <v>0</v>
      </c>
      <c r="H821" s="31">
        <v>0</v>
      </c>
      <c r="I821" s="32">
        <v>44</v>
      </c>
    </row>
    <row r="822" spans="2:9" x14ac:dyDescent="0.15">
      <c r="B822" s="25" t="s">
        <v>443</v>
      </c>
      <c r="C822" s="31">
        <v>0</v>
      </c>
      <c r="D822" s="32">
        <v>10</v>
      </c>
      <c r="E822" s="32">
        <v>7</v>
      </c>
      <c r="F822" s="32">
        <v>40</v>
      </c>
      <c r="G822" s="31">
        <v>0</v>
      </c>
      <c r="H822" s="31">
        <v>0</v>
      </c>
      <c r="I822" s="32">
        <v>57</v>
      </c>
    </row>
    <row r="823" spans="2:9" x14ac:dyDescent="0.15">
      <c r="B823" s="25" t="s">
        <v>444</v>
      </c>
      <c r="C823" s="31">
        <v>0</v>
      </c>
      <c r="D823" s="32">
        <v>4</v>
      </c>
      <c r="E823" s="32">
        <v>7</v>
      </c>
      <c r="F823" s="32">
        <v>31</v>
      </c>
      <c r="G823" s="31">
        <v>0</v>
      </c>
      <c r="H823" s="31">
        <v>0</v>
      </c>
      <c r="I823" s="32">
        <v>42</v>
      </c>
    </row>
    <row r="824" spans="2:9" x14ac:dyDescent="0.15">
      <c r="B824" s="25" t="s">
        <v>445</v>
      </c>
      <c r="C824" s="31">
        <v>0</v>
      </c>
      <c r="D824" s="32">
        <v>1</v>
      </c>
      <c r="E824" s="32">
        <v>7</v>
      </c>
      <c r="F824" s="32">
        <v>31</v>
      </c>
      <c r="G824" s="31">
        <v>0</v>
      </c>
      <c r="H824" s="31">
        <v>0</v>
      </c>
      <c r="I824" s="32">
        <v>39</v>
      </c>
    </row>
    <row r="825" spans="2:9" x14ac:dyDescent="0.15">
      <c r="B825" s="25" t="s">
        <v>446</v>
      </c>
      <c r="C825" s="31">
        <v>0</v>
      </c>
      <c r="D825" s="32">
        <v>0</v>
      </c>
      <c r="E825" s="32">
        <v>11</v>
      </c>
      <c r="F825" s="32">
        <v>20</v>
      </c>
      <c r="G825" s="31">
        <v>0</v>
      </c>
      <c r="H825" s="31">
        <v>0</v>
      </c>
      <c r="I825" s="32">
        <v>31</v>
      </c>
    </row>
    <row r="826" spans="2:9" x14ac:dyDescent="0.15">
      <c r="B826" s="25" t="s">
        <v>447</v>
      </c>
      <c r="C826" s="31">
        <v>0</v>
      </c>
      <c r="D826" s="32">
        <v>6</v>
      </c>
      <c r="E826" s="32">
        <v>8</v>
      </c>
      <c r="F826" s="32">
        <v>39</v>
      </c>
      <c r="G826" s="31">
        <v>0</v>
      </c>
      <c r="H826" s="31">
        <v>0</v>
      </c>
      <c r="I826" s="32">
        <v>53</v>
      </c>
    </row>
    <row r="827" spans="2:9" x14ac:dyDescent="0.15">
      <c r="B827" s="25" t="s">
        <v>448</v>
      </c>
      <c r="C827" s="31">
        <v>0</v>
      </c>
      <c r="D827" s="32">
        <v>0</v>
      </c>
      <c r="E827" s="32">
        <v>14</v>
      </c>
      <c r="F827" s="32">
        <v>17</v>
      </c>
      <c r="G827" s="31">
        <v>0</v>
      </c>
      <c r="H827" s="31">
        <v>0</v>
      </c>
      <c r="I827" s="32">
        <v>31</v>
      </c>
    </row>
    <row r="828" spans="2:9" x14ac:dyDescent="0.15">
      <c r="B828" s="25" t="s">
        <v>449</v>
      </c>
      <c r="C828" s="31">
        <v>0</v>
      </c>
      <c r="D828" s="32">
        <v>0</v>
      </c>
      <c r="E828" s="32">
        <v>10</v>
      </c>
      <c r="F828" s="32">
        <v>17</v>
      </c>
      <c r="G828" s="31">
        <v>0</v>
      </c>
      <c r="H828" s="31">
        <v>0</v>
      </c>
      <c r="I828" s="32">
        <v>27</v>
      </c>
    </row>
    <row r="829" spans="2:9" x14ac:dyDescent="0.15">
      <c r="B829" s="25" t="s">
        <v>513</v>
      </c>
      <c r="C829" s="31">
        <v>0</v>
      </c>
      <c r="D829" s="32">
        <v>8</v>
      </c>
      <c r="E829" s="32">
        <v>8</v>
      </c>
      <c r="F829" s="32">
        <v>50</v>
      </c>
      <c r="G829" s="31">
        <v>0</v>
      </c>
      <c r="H829" s="31">
        <v>0</v>
      </c>
      <c r="I829" s="32">
        <v>66</v>
      </c>
    </row>
    <row r="830" spans="2:9" x14ac:dyDescent="0.15">
      <c r="B830" s="25" t="s">
        <v>514</v>
      </c>
      <c r="C830" s="31">
        <v>0</v>
      </c>
      <c r="D830" s="32">
        <v>2</v>
      </c>
      <c r="E830" s="32">
        <v>11</v>
      </c>
      <c r="F830" s="32">
        <v>28</v>
      </c>
      <c r="G830" s="31">
        <v>0</v>
      </c>
      <c r="H830" s="31">
        <v>0</v>
      </c>
      <c r="I830" s="32">
        <v>41</v>
      </c>
    </row>
    <row r="831" spans="2:9" x14ac:dyDescent="0.15">
      <c r="B831" s="25" t="s">
        <v>452</v>
      </c>
      <c r="C831" s="31">
        <v>0</v>
      </c>
      <c r="D831" s="32">
        <v>0</v>
      </c>
      <c r="E831" s="32">
        <v>11</v>
      </c>
      <c r="F831" s="32">
        <v>18</v>
      </c>
      <c r="G831" s="31">
        <v>0</v>
      </c>
      <c r="H831" s="31">
        <v>0</v>
      </c>
      <c r="I831" s="32">
        <v>29</v>
      </c>
    </row>
    <row r="832" spans="2:9" x14ac:dyDescent="0.15">
      <c r="B832" s="25" t="s">
        <v>453</v>
      </c>
      <c r="C832" s="31">
        <v>0</v>
      </c>
      <c r="D832" s="32">
        <v>0</v>
      </c>
      <c r="E832" s="32">
        <v>15</v>
      </c>
      <c r="F832" s="32">
        <v>15</v>
      </c>
      <c r="G832" s="31">
        <v>0</v>
      </c>
      <c r="H832" s="31">
        <v>0</v>
      </c>
      <c r="I832" s="32">
        <v>30</v>
      </c>
    </row>
    <row r="833" spans="2:9" x14ac:dyDescent="0.15">
      <c r="B833" s="25" t="s">
        <v>454</v>
      </c>
      <c r="C833" s="31">
        <v>0</v>
      </c>
      <c r="D833" s="32">
        <v>0</v>
      </c>
      <c r="E833" s="32">
        <v>11</v>
      </c>
      <c r="F833" s="32">
        <v>14</v>
      </c>
      <c r="G833" s="31">
        <v>0</v>
      </c>
      <c r="H833" s="31">
        <v>0</v>
      </c>
      <c r="I833" s="32">
        <v>25</v>
      </c>
    </row>
    <row r="834" spans="2:9" x14ac:dyDescent="0.15">
      <c r="B834" s="25" t="s">
        <v>455</v>
      </c>
      <c r="C834" s="31">
        <v>0</v>
      </c>
      <c r="D834" s="32">
        <v>0</v>
      </c>
      <c r="E834" s="32">
        <v>12</v>
      </c>
      <c r="F834" s="32">
        <v>14</v>
      </c>
      <c r="G834" s="31">
        <v>0</v>
      </c>
      <c r="H834" s="31">
        <v>0</v>
      </c>
      <c r="I834" s="32">
        <v>26</v>
      </c>
    </row>
    <row r="835" spans="2:9" x14ac:dyDescent="0.15">
      <c r="B835" s="25" t="s">
        <v>456</v>
      </c>
      <c r="C835" s="31">
        <v>0</v>
      </c>
      <c r="D835" s="32">
        <v>0</v>
      </c>
      <c r="E835" s="32">
        <v>14</v>
      </c>
      <c r="F835" s="32">
        <v>11</v>
      </c>
      <c r="G835" s="31">
        <v>0</v>
      </c>
      <c r="H835" s="31">
        <v>0</v>
      </c>
      <c r="I835" s="32">
        <v>25</v>
      </c>
    </row>
    <row r="836" spans="2:9" x14ac:dyDescent="0.15">
      <c r="B836" s="25" t="s">
        <v>457</v>
      </c>
      <c r="C836" s="31">
        <v>0</v>
      </c>
      <c r="D836" s="32">
        <v>0</v>
      </c>
      <c r="E836" s="32">
        <v>17</v>
      </c>
      <c r="F836" s="32">
        <v>6</v>
      </c>
      <c r="G836" s="31">
        <v>0</v>
      </c>
      <c r="H836" s="31">
        <v>0</v>
      </c>
      <c r="I836" s="32">
        <v>23</v>
      </c>
    </row>
    <row r="837" spans="2:9" x14ac:dyDescent="0.15">
      <c r="B837" s="25" t="s">
        <v>458</v>
      </c>
      <c r="C837" s="31">
        <v>0</v>
      </c>
      <c r="D837" s="32">
        <v>0</v>
      </c>
      <c r="E837" s="32">
        <v>5</v>
      </c>
      <c r="F837" s="32">
        <v>13</v>
      </c>
      <c r="G837" s="31">
        <v>0</v>
      </c>
      <c r="H837" s="31">
        <v>0</v>
      </c>
      <c r="I837" s="32">
        <v>18</v>
      </c>
    </row>
    <row r="838" spans="2:9" x14ac:dyDescent="0.15">
      <c r="B838" s="25" t="s">
        <v>459</v>
      </c>
      <c r="C838" s="31">
        <v>0</v>
      </c>
      <c r="D838" s="32">
        <v>2</v>
      </c>
      <c r="E838" s="32">
        <v>4</v>
      </c>
      <c r="F838" s="32">
        <v>16</v>
      </c>
      <c r="G838" s="31">
        <v>0</v>
      </c>
      <c r="H838" s="31">
        <v>0</v>
      </c>
      <c r="I838" s="32">
        <v>22</v>
      </c>
    </row>
    <row r="839" spans="2:9" x14ac:dyDescent="0.15">
      <c r="B839" s="25" t="s">
        <v>460</v>
      </c>
      <c r="C839" s="31">
        <v>0</v>
      </c>
      <c r="D839" s="32">
        <v>3</v>
      </c>
      <c r="E839" s="32">
        <v>12</v>
      </c>
      <c r="F839" s="32">
        <v>15</v>
      </c>
      <c r="G839" s="31">
        <v>0</v>
      </c>
      <c r="H839" s="31">
        <v>0</v>
      </c>
      <c r="I839" s="32">
        <v>30</v>
      </c>
    </row>
    <row r="840" spans="2:9" x14ac:dyDescent="0.15">
      <c r="B840" s="25" t="s">
        <v>461</v>
      </c>
      <c r="C840" s="31">
        <v>0</v>
      </c>
      <c r="D840" s="32">
        <v>3</v>
      </c>
      <c r="E840" s="32">
        <v>9</v>
      </c>
      <c r="F840" s="32">
        <v>15</v>
      </c>
      <c r="G840" s="31">
        <v>0</v>
      </c>
      <c r="H840" s="31">
        <v>0</v>
      </c>
      <c r="I840" s="32">
        <v>27</v>
      </c>
    </row>
    <row r="841" spans="2:9" x14ac:dyDescent="0.15">
      <c r="B841" s="25" t="s">
        <v>462</v>
      </c>
      <c r="C841" s="31">
        <v>0</v>
      </c>
      <c r="D841" s="32">
        <v>4</v>
      </c>
      <c r="E841" s="32">
        <v>11</v>
      </c>
      <c r="F841" s="32">
        <v>13</v>
      </c>
      <c r="G841" s="31">
        <v>0</v>
      </c>
      <c r="H841" s="31">
        <v>0</v>
      </c>
      <c r="I841" s="32">
        <v>28</v>
      </c>
    </row>
    <row r="842" spans="2:9" x14ac:dyDescent="0.15">
      <c r="B842" s="25" t="s">
        <v>463</v>
      </c>
      <c r="C842" s="31">
        <v>0</v>
      </c>
      <c r="D842" s="32">
        <v>3</v>
      </c>
      <c r="E842" s="32">
        <v>13</v>
      </c>
      <c r="F842" s="32">
        <v>14</v>
      </c>
      <c r="G842" s="31">
        <v>0</v>
      </c>
      <c r="H842" s="31">
        <v>0</v>
      </c>
      <c r="I842" s="32">
        <v>30</v>
      </c>
    </row>
    <row r="843" spans="2:9" x14ac:dyDescent="0.15">
      <c r="B843" s="25" t="s">
        <v>464</v>
      </c>
      <c r="C843" s="31">
        <v>0</v>
      </c>
      <c r="D843" s="32">
        <v>3</v>
      </c>
      <c r="E843" s="32">
        <v>9</v>
      </c>
      <c r="F843" s="32">
        <v>17</v>
      </c>
      <c r="G843" s="31">
        <v>0</v>
      </c>
      <c r="H843" s="31">
        <v>0</v>
      </c>
      <c r="I843" s="32">
        <v>29</v>
      </c>
    </row>
    <row r="844" spans="2:9" x14ac:dyDescent="0.15">
      <c r="B844" s="25" t="s">
        <v>465</v>
      </c>
      <c r="C844" s="31">
        <v>0</v>
      </c>
      <c r="D844" s="32">
        <v>3</v>
      </c>
      <c r="E844" s="32">
        <v>11</v>
      </c>
      <c r="F844" s="32">
        <v>15</v>
      </c>
      <c r="G844" s="31">
        <v>0</v>
      </c>
      <c r="H844" s="31">
        <v>0</v>
      </c>
      <c r="I844" s="32">
        <v>29</v>
      </c>
    </row>
    <row r="845" spans="2:9" x14ac:dyDescent="0.15">
      <c r="B845" s="25" t="s">
        <v>466</v>
      </c>
      <c r="C845" s="31">
        <v>0</v>
      </c>
      <c r="D845" s="32">
        <v>4</v>
      </c>
      <c r="E845" s="32">
        <v>7</v>
      </c>
      <c r="F845" s="32">
        <v>26</v>
      </c>
      <c r="G845" s="31">
        <v>0</v>
      </c>
      <c r="H845" s="31">
        <v>0</v>
      </c>
      <c r="I845" s="32">
        <v>37</v>
      </c>
    </row>
    <row r="846" spans="2:9" x14ac:dyDescent="0.15">
      <c r="B846" s="25" t="s">
        <v>467</v>
      </c>
      <c r="C846" s="31">
        <v>0</v>
      </c>
      <c r="D846" s="32">
        <v>4</v>
      </c>
      <c r="E846" s="32">
        <v>12</v>
      </c>
      <c r="F846" s="32">
        <v>22</v>
      </c>
      <c r="G846" s="31">
        <v>0</v>
      </c>
      <c r="H846" s="31">
        <v>0</v>
      </c>
      <c r="I846" s="32">
        <v>38</v>
      </c>
    </row>
    <row r="847" spans="2:9" x14ac:dyDescent="0.15">
      <c r="B847" s="25" t="s">
        <v>468</v>
      </c>
      <c r="C847" s="31">
        <v>0</v>
      </c>
      <c r="D847" s="32">
        <v>3</v>
      </c>
      <c r="E847" s="32">
        <v>7</v>
      </c>
      <c r="F847" s="32">
        <v>14</v>
      </c>
      <c r="G847" s="31">
        <v>0</v>
      </c>
      <c r="H847" s="31">
        <v>0</v>
      </c>
      <c r="I847" s="32">
        <v>24</v>
      </c>
    </row>
    <row r="848" spans="2:9" x14ac:dyDescent="0.15">
      <c r="B848" s="25" t="s">
        <v>469</v>
      </c>
      <c r="C848" s="31">
        <v>0</v>
      </c>
      <c r="D848" s="32">
        <v>3</v>
      </c>
      <c r="E848" s="32">
        <v>15</v>
      </c>
      <c r="F848" s="32">
        <v>26</v>
      </c>
      <c r="G848" s="31">
        <v>0</v>
      </c>
      <c r="H848" s="31">
        <v>0</v>
      </c>
      <c r="I848" s="32">
        <v>44</v>
      </c>
    </row>
    <row r="849" spans="2:9" x14ac:dyDescent="0.15">
      <c r="B849" s="25" t="s">
        <v>470</v>
      </c>
      <c r="C849" s="31">
        <v>0</v>
      </c>
      <c r="D849" s="32">
        <v>8</v>
      </c>
      <c r="E849" s="32">
        <v>9</v>
      </c>
      <c r="F849" s="32">
        <v>32</v>
      </c>
      <c r="G849" s="31">
        <v>0</v>
      </c>
      <c r="H849" s="31">
        <v>0</v>
      </c>
      <c r="I849" s="32">
        <v>49</v>
      </c>
    </row>
    <row r="850" spans="2:9" x14ac:dyDescent="0.15">
      <c r="B850" s="25" t="s">
        <v>471</v>
      </c>
      <c r="C850" s="31">
        <v>0</v>
      </c>
      <c r="D850" s="32">
        <v>7</v>
      </c>
      <c r="E850" s="32">
        <v>5</v>
      </c>
      <c r="F850" s="32">
        <v>25</v>
      </c>
      <c r="G850" s="31">
        <v>0</v>
      </c>
      <c r="H850" s="31">
        <v>0</v>
      </c>
      <c r="I850" s="32">
        <v>37</v>
      </c>
    </row>
    <row r="851" spans="2:9" x14ac:dyDescent="0.15">
      <c r="B851" s="25" t="s">
        <v>472</v>
      </c>
      <c r="C851" s="31">
        <v>0</v>
      </c>
      <c r="D851" s="32">
        <v>8</v>
      </c>
      <c r="E851" s="32">
        <v>9</v>
      </c>
      <c r="F851" s="32">
        <v>44</v>
      </c>
      <c r="G851" s="31">
        <v>0</v>
      </c>
      <c r="H851" s="31">
        <v>0</v>
      </c>
      <c r="I851" s="32">
        <v>61</v>
      </c>
    </row>
    <row r="852" spans="2:9" x14ac:dyDescent="0.15">
      <c r="B852" s="25" t="s">
        <v>473</v>
      </c>
      <c r="C852" s="31">
        <v>0</v>
      </c>
      <c r="D852" s="32">
        <v>8</v>
      </c>
      <c r="E852" s="32">
        <v>7</v>
      </c>
      <c r="F852" s="32">
        <v>34</v>
      </c>
      <c r="G852" s="31">
        <v>0</v>
      </c>
      <c r="H852" s="31">
        <v>0</v>
      </c>
      <c r="I852" s="32">
        <v>49</v>
      </c>
    </row>
    <row r="853" spans="2:9" x14ac:dyDescent="0.15">
      <c r="B853" s="25" t="s">
        <v>474</v>
      </c>
      <c r="C853" s="31">
        <v>0</v>
      </c>
      <c r="D853" s="32">
        <v>6</v>
      </c>
      <c r="E853" s="32">
        <v>11</v>
      </c>
      <c r="F853" s="32">
        <v>29</v>
      </c>
      <c r="G853" s="31">
        <v>0</v>
      </c>
      <c r="H853" s="31">
        <v>0</v>
      </c>
      <c r="I853" s="32">
        <v>46</v>
      </c>
    </row>
    <row r="854" spans="2:9" x14ac:dyDescent="0.15">
      <c r="B854" s="25" t="s">
        <v>475</v>
      </c>
      <c r="C854" s="31">
        <v>0</v>
      </c>
      <c r="D854" s="32">
        <v>6</v>
      </c>
      <c r="E854" s="32">
        <v>14</v>
      </c>
      <c r="F854" s="32">
        <v>32</v>
      </c>
      <c r="G854" s="31">
        <v>0</v>
      </c>
      <c r="H854" s="31">
        <v>0</v>
      </c>
      <c r="I854" s="32">
        <v>52</v>
      </c>
    </row>
    <row r="855" spans="2:9" x14ac:dyDescent="0.15">
      <c r="B855" s="25" t="s">
        <v>476</v>
      </c>
      <c r="C855" s="31">
        <v>0</v>
      </c>
      <c r="D855" s="32">
        <v>6</v>
      </c>
      <c r="E855" s="32">
        <v>12</v>
      </c>
      <c r="F855" s="32">
        <v>39</v>
      </c>
      <c r="G855" s="31">
        <v>0</v>
      </c>
      <c r="H855" s="31">
        <v>0</v>
      </c>
      <c r="I855" s="32">
        <v>57</v>
      </c>
    </row>
    <row r="856" spans="2:9" x14ac:dyDescent="0.15">
      <c r="B856" s="25" t="s">
        <v>477</v>
      </c>
      <c r="C856" s="31">
        <v>0</v>
      </c>
      <c r="D856" s="32">
        <v>6</v>
      </c>
      <c r="E856" s="32">
        <v>8</v>
      </c>
      <c r="F856" s="32">
        <v>22</v>
      </c>
      <c r="G856" s="31">
        <v>0</v>
      </c>
      <c r="H856" s="31">
        <v>0</v>
      </c>
      <c r="I856" s="32">
        <v>36</v>
      </c>
    </row>
    <row r="857" spans="2:9" x14ac:dyDescent="0.15">
      <c r="B857" s="25" t="s">
        <v>478</v>
      </c>
      <c r="C857" s="31">
        <v>0</v>
      </c>
      <c r="D857" s="32">
        <v>6</v>
      </c>
      <c r="E857" s="32">
        <v>17</v>
      </c>
      <c r="F857" s="32">
        <v>27</v>
      </c>
      <c r="G857" s="31">
        <v>0</v>
      </c>
      <c r="H857" s="31">
        <v>0</v>
      </c>
      <c r="I857" s="32">
        <v>50</v>
      </c>
    </row>
    <row r="858" spans="2:9" x14ac:dyDescent="0.15">
      <c r="B858" s="25" t="s">
        <v>479</v>
      </c>
      <c r="C858" s="31">
        <v>0</v>
      </c>
      <c r="D858" s="32">
        <v>8</v>
      </c>
      <c r="E858" s="32">
        <v>11</v>
      </c>
      <c r="F858" s="32">
        <v>30</v>
      </c>
      <c r="G858" s="31">
        <v>0</v>
      </c>
      <c r="H858" s="31">
        <v>0</v>
      </c>
      <c r="I858" s="32">
        <v>49</v>
      </c>
    </row>
    <row r="859" spans="2:9" x14ac:dyDescent="0.15">
      <c r="B859" s="25" t="s">
        <v>480</v>
      </c>
      <c r="C859" s="31">
        <v>0</v>
      </c>
      <c r="D859" s="32">
        <v>9</v>
      </c>
      <c r="E859" s="32">
        <v>10</v>
      </c>
      <c r="F859" s="32">
        <v>36</v>
      </c>
      <c r="G859" s="31">
        <v>0</v>
      </c>
      <c r="H859" s="31">
        <v>0</v>
      </c>
      <c r="I859" s="32">
        <v>55</v>
      </c>
    </row>
    <row r="860" spans="2:9" x14ac:dyDescent="0.15">
      <c r="B860" s="25" t="s">
        <v>481</v>
      </c>
      <c r="C860" s="31">
        <v>0</v>
      </c>
      <c r="D860" s="32">
        <v>10</v>
      </c>
      <c r="E860" s="32">
        <v>11</v>
      </c>
      <c r="F860" s="32">
        <v>26</v>
      </c>
      <c r="G860" s="31">
        <v>0</v>
      </c>
      <c r="H860" s="31">
        <v>0</v>
      </c>
      <c r="I860" s="32">
        <v>47</v>
      </c>
    </row>
    <row r="861" spans="2:9" x14ac:dyDescent="0.15">
      <c r="B861" s="25" t="s">
        <v>482</v>
      </c>
      <c r="C861" s="31">
        <v>0</v>
      </c>
      <c r="D861" s="32">
        <v>8</v>
      </c>
      <c r="E861" s="32">
        <v>7</v>
      </c>
      <c r="F861" s="32">
        <v>9</v>
      </c>
      <c r="G861" s="31">
        <v>0</v>
      </c>
      <c r="H861" s="31">
        <v>0</v>
      </c>
      <c r="I861" s="32">
        <v>24</v>
      </c>
    </row>
    <row r="862" spans="2:9" x14ac:dyDescent="0.15">
      <c r="B862" s="25" t="s">
        <v>483</v>
      </c>
      <c r="C862" s="31">
        <v>0</v>
      </c>
      <c r="D862" s="32">
        <v>0</v>
      </c>
      <c r="E862" s="32">
        <v>16</v>
      </c>
      <c r="F862" s="32">
        <v>39</v>
      </c>
      <c r="G862" s="31">
        <v>0</v>
      </c>
      <c r="H862" s="31">
        <v>0</v>
      </c>
      <c r="I862" s="32">
        <v>55</v>
      </c>
    </row>
    <row r="863" spans="2:9" x14ac:dyDescent="0.15">
      <c r="B863" s="25" t="s">
        <v>484</v>
      </c>
      <c r="C863" s="31">
        <v>0</v>
      </c>
      <c r="D863" s="32">
        <v>2</v>
      </c>
      <c r="E863" s="32">
        <v>15</v>
      </c>
      <c r="F863" s="32">
        <v>36</v>
      </c>
      <c r="G863" s="31">
        <v>0</v>
      </c>
      <c r="H863" s="31">
        <v>0</v>
      </c>
      <c r="I863" s="32">
        <v>53</v>
      </c>
    </row>
    <row r="864" spans="2:9" x14ac:dyDescent="0.15">
      <c r="B864" s="25" t="s">
        <v>485</v>
      </c>
      <c r="C864" s="31">
        <v>0</v>
      </c>
      <c r="D864" s="32">
        <v>1</v>
      </c>
      <c r="E864" s="32">
        <v>16</v>
      </c>
      <c r="F864" s="32">
        <v>21</v>
      </c>
      <c r="G864" s="31">
        <v>0</v>
      </c>
      <c r="H864" s="31">
        <v>0</v>
      </c>
      <c r="I864" s="32">
        <v>38</v>
      </c>
    </row>
    <row r="865" spans="2:9" x14ac:dyDescent="0.15">
      <c r="B865" s="25" t="s">
        <v>486</v>
      </c>
      <c r="C865" s="31">
        <v>0</v>
      </c>
      <c r="D865" s="32">
        <v>4</v>
      </c>
      <c r="E865" s="32">
        <v>23</v>
      </c>
      <c r="F865" s="32">
        <v>32</v>
      </c>
      <c r="G865" s="31">
        <v>0</v>
      </c>
      <c r="H865" s="31">
        <v>0</v>
      </c>
      <c r="I865" s="32">
        <v>59</v>
      </c>
    </row>
    <row r="866" spans="2:9" x14ac:dyDescent="0.15">
      <c r="B866" s="25" t="s">
        <v>487</v>
      </c>
      <c r="C866" s="31">
        <v>0</v>
      </c>
      <c r="D866" s="32">
        <v>7</v>
      </c>
      <c r="E866" s="32">
        <v>5</v>
      </c>
      <c r="F866" s="32">
        <v>38</v>
      </c>
      <c r="G866" s="31">
        <v>0</v>
      </c>
      <c r="H866" s="31">
        <v>0</v>
      </c>
      <c r="I866" s="32">
        <v>50</v>
      </c>
    </row>
    <row r="867" spans="2:9" x14ac:dyDescent="0.15">
      <c r="B867" s="25" t="s">
        <v>488</v>
      </c>
      <c r="C867" s="31">
        <v>0</v>
      </c>
      <c r="D867" s="32">
        <v>7</v>
      </c>
      <c r="E867" s="32">
        <v>6</v>
      </c>
      <c r="F867" s="32">
        <v>32</v>
      </c>
      <c r="G867" s="31">
        <v>0</v>
      </c>
      <c r="H867" s="31">
        <v>0</v>
      </c>
      <c r="I867" s="32">
        <v>45</v>
      </c>
    </row>
    <row r="868" spans="2:9" x14ac:dyDescent="0.15">
      <c r="B868" s="25" t="s">
        <v>489</v>
      </c>
      <c r="C868" s="31">
        <v>0</v>
      </c>
      <c r="D868" s="32">
        <v>9</v>
      </c>
      <c r="E868" s="32">
        <v>2</v>
      </c>
      <c r="F868" s="32">
        <v>29</v>
      </c>
      <c r="G868" s="31">
        <v>0</v>
      </c>
      <c r="H868" s="31">
        <v>0</v>
      </c>
      <c r="I868" s="32">
        <v>40</v>
      </c>
    </row>
    <row r="869" spans="2:9" x14ac:dyDescent="0.15">
      <c r="B869" s="25" t="s">
        <v>490</v>
      </c>
      <c r="C869" s="31">
        <v>0</v>
      </c>
      <c r="D869" s="32">
        <v>13</v>
      </c>
      <c r="E869" s="32">
        <v>2</v>
      </c>
      <c r="F869" s="32">
        <v>28</v>
      </c>
      <c r="G869" s="31">
        <v>0</v>
      </c>
      <c r="H869" s="31">
        <v>0</v>
      </c>
      <c r="I869" s="32">
        <v>43</v>
      </c>
    </row>
    <row r="870" spans="2:9" x14ac:dyDescent="0.15">
      <c r="B870" s="25" t="s">
        <v>491</v>
      </c>
      <c r="C870" s="31">
        <v>0</v>
      </c>
      <c r="D870" s="32">
        <v>13</v>
      </c>
      <c r="E870" s="32">
        <v>4</v>
      </c>
      <c r="F870" s="32">
        <v>29</v>
      </c>
      <c r="G870" s="31">
        <v>0</v>
      </c>
      <c r="H870" s="31">
        <v>0</v>
      </c>
      <c r="I870" s="32">
        <v>46</v>
      </c>
    </row>
    <row r="871" spans="2:9" x14ac:dyDescent="0.15">
      <c r="B871" s="25" t="s">
        <v>492</v>
      </c>
      <c r="C871" s="31">
        <v>0</v>
      </c>
      <c r="D871" s="32">
        <v>10</v>
      </c>
      <c r="E871" s="32">
        <v>3</v>
      </c>
      <c r="F871" s="32">
        <v>35</v>
      </c>
      <c r="G871" s="31">
        <v>0</v>
      </c>
      <c r="H871" s="31">
        <v>0</v>
      </c>
      <c r="I871" s="32">
        <v>48</v>
      </c>
    </row>
    <row r="872" spans="2:9" x14ac:dyDescent="0.15">
      <c r="B872" s="25" t="s">
        <v>493</v>
      </c>
      <c r="C872" s="31">
        <v>0</v>
      </c>
      <c r="D872" s="32">
        <v>6</v>
      </c>
      <c r="E872" s="32">
        <v>12</v>
      </c>
      <c r="F872" s="32">
        <v>28</v>
      </c>
      <c r="G872" s="31">
        <v>0</v>
      </c>
      <c r="H872" s="31">
        <v>0</v>
      </c>
      <c r="I872" s="32">
        <v>46</v>
      </c>
    </row>
    <row r="873" spans="2:9" x14ac:dyDescent="0.15">
      <c r="B873" s="25" t="s">
        <v>494</v>
      </c>
      <c r="C873" s="31">
        <v>0</v>
      </c>
      <c r="D873" s="32">
        <v>4</v>
      </c>
      <c r="E873" s="32">
        <v>11</v>
      </c>
      <c r="F873" s="32">
        <v>30</v>
      </c>
      <c r="G873" s="31">
        <v>0</v>
      </c>
      <c r="H873" s="31">
        <v>0</v>
      </c>
      <c r="I873" s="32">
        <v>45</v>
      </c>
    </row>
    <row r="874" spans="2:9" x14ac:dyDescent="0.15">
      <c r="B874" s="25" t="s">
        <v>495</v>
      </c>
      <c r="C874" s="31">
        <v>0</v>
      </c>
      <c r="D874" s="32">
        <v>11</v>
      </c>
      <c r="E874" s="32">
        <v>13</v>
      </c>
      <c r="F874" s="32">
        <v>22</v>
      </c>
      <c r="G874" s="31">
        <v>0</v>
      </c>
      <c r="H874" s="31">
        <v>0</v>
      </c>
      <c r="I874" s="32">
        <v>36</v>
      </c>
    </row>
    <row r="875" spans="2:9" x14ac:dyDescent="0.15">
      <c r="B875" s="25" t="s">
        <v>496</v>
      </c>
      <c r="C875" s="31">
        <v>0</v>
      </c>
      <c r="D875" s="32">
        <v>5</v>
      </c>
      <c r="E875" s="32">
        <v>13</v>
      </c>
      <c r="F875" s="32">
        <v>35</v>
      </c>
      <c r="G875" s="31">
        <v>0</v>
      </c>
      <c r="H875" s="31">
        <v>0</v>
      </c>
      <c r="I875" s="32">
        <v>53</v>
      </c>
    </row>
    <row r="876" spans="2:9" x14ac:dyDescent="0.15">
      <c r="B876" s="25" t="s">
        <v>497</v>
      </c>
      <c r="C876" s="31">
        <v>0</v>
      </c>
      <c r="D876" s="32">
        <v>14</v>
      </c>
      <c r="E876" s="32">
        <v>14</v>
      </c>
      <c r="F876" s="32">
        <v>67</v>
      </c>
      <c r="G876" s="31">
        <v>0</v>
      </c>
      <c r="H876" s="31">
        <v>0</v>
      </c>
      <c r="I876" s="32">
        <v>95</v>
      </c>
    </row>
    <row r="877" spans="2:9" x14ac:dyDescent="0.15">
      <c r="B877" s="25" t="s">
        <v>498</v>
      </c>
      <c r="C877" s="31">
        <v>0</v>
      </c>
      <c r="D877" s="32">
        <v>8</v>
      </c>
      <c r="E877" s="32">
        <v>4</v>
      </c>
      <c r="F877" s="32">
        <v>16</v>
      </c>
      <c r="G877" s="31">
        <v>0</v>
      </c>
      <c r="H877" s="31">
        <v>0</v>
      </c>
      <c r="I877" s="32">
        <v>28</v>
      </c>
    </row>
    <row r="878" spans="2:9" x14ac:dyDescent="0.15">
      <c r="B878" s="25" t="s">
        <v>499</v>
      </c>
      <c r="C878" s="31">
        <v>0</v>
      </c>
      <c r="D878" s="32">
        <v>5</v>
      </c>
      <c r="E878" s="32">
        <v>2</v>
      </c>
      <c r="F878" s="32">
        <v>13</v>
      </c>
      <c r="G878" s="31">
        <v>0</v>
      </c>
      <c r="H878" s="31">
        <v>0</v>
      </c>
      <c r="I878" s="32">
        <v>20</v>
      </c>
    </row>
    <row r="879" spans="2:9" x14ac:dyDescent="0.15">
      <c r="B879" s="25" t="s">
        <v>500</v>
      </c>
      <c r="C879" s="31">
        <v>0</v>
      </c>
      <c r="D879" s="32">
        <v>7</v>
      </c>
      <c r="E879" s="32">
        <v>3</v>
      </c>
      <c r="F879" s="32">
        <v>22</v>
      </c>
      <c r="G879" s="31">
        <v>0</v>
      </c>
      <c r="H879" s="31">
        <v>0</v>
      </c>
      <c r="I879" s="32">
        <v>32</v>
      </c>
    </row>
    <row r="880" spans="2:9" x14ac:dyDescent="0.15">
      <c r="B880" s="25" t="s">
        <v>501</v>
      </c>
      <c r="C880" s="31">
        <v>0</v>
      </c>
      <c r="D880" s="32">
        <v>13</v>
      </c>
      <c r="E880" s="32">
        <v>4</v>
      </c>
      <c r="F880" s="32">
        <v>31</v>
      </c>
      <c r="G880" s="31">
        <v>0</v>
      </c>
      <c r="H880" s="31">
        <v>0</v>
      </c>
      <c r="I880" s="32">
        <v>48</v>
      </c>
    </row>
    <row r="881" spans="2:9" x14ac:dyDescent="0.15">
      <c r="B881" s="25" t="s">
        <v>502</v>
      </c>
      <c r="C881" s="31">
        <v>0</v>
      </c>
      <c r="D881" s="32">
        <v>16</v>
      </c>
      <c r="E881" s="32">
        <v>5</v>
      </c>
      <c r="F881" s="32">
        <v>35</v>
      </c>
      <c r="G881" s="31">
        <v>0</v>
      </c>
      <c r="H881" s="31">
        <v>0</v>
      </c>
      <c r="I881" s="32">
        <v>56</v>
      </c>
    </row>
    <row r="882" spans="2:9" x14ac:dyDescent="0.15">
      <c r="B882" s="25" t="s">
        <v>503</v>
      </c>
      <c r="C882" s="31">
        <v>0</v>
      </c>
      <c r="D882" s="32">
        <v>17</v>
      </c>
      <c r="E882" s="32">
        <v>4</v>
      </c>
      <c r="F882" s="32">
        <v>33</v>
      </c>
      <c r="G882" s="31">
        <v>0</v>
      </c>
      <c r="H882" s="31">
        <v>0</v>
      </c>
      <c r="I882" s="32">
        <v>54</v>
      </c>
    </row>
    <row r="883" spans="2:9" x14ac:dyDescent="0.15">
      <c r="B883" s="25" t="s">
        <v>504</v>
      </c>
      <c r="C883" s="31">
        <v>0</v>
      </c>
      <c r="D883" s="32">
        <v>11</v>
      </c>
      <c r="E883" s="32">
        <v>7</v>
      </c>
      <c r="F883" s="32">
        <v>29</v>
      </c>
      <c r="G883" s="31">
        <v>0</v>
      </c>
      <c r="H883" s="31">
        <v>0</v>
      </c>
      <c r="I883" s="32">
        <v>47</v>
      </c>
    </row>
    <row r="884" spans="2:9" x14ac:dyDescent="0.15">
      <c r="B884" s="25" t="s">
        <v>505</v>
      </c>
      <c r="C884" s="31">
        <v>0</v>
      </c>
      <c r="D884" s="32">
        <v>14</v>
      </c>
      <c r="E884" s="32">
        <v>5</v>
      </c>
      <c r="F884" s="32">
        <v>33</v>
      </c>
      <c r="G884" s="31">
        <v>0</v>
      </c>
      <c r="H884" s="31">
        <v>0</v>
      </c>
      <c r="I884" s="32">
        <v>52</v>
      </c>
    </row>
    <row r="885" spans="2:9" x14ac:dyDescent="0.15">
      <c r="B885" s="25" t="s">
        <v>506</v>
      </c>
      <c r="C885" s="31">
        <v>0</v>
      </c>
      <c r="D885" s="32">
        <v>8</v>
      </c>
      <c r="E885" s="32">
        <v>5</v>
      </c>
      <c r="F885" s="32">
        <v>33</v>
      </c>
      <c r="G885" s="31">
        <v>0</v>
      </c>
      <c r="H885" s="31">
        <v>0</v>
      </c>
      <c r="I885" s="32">
        <v>46</v>
      </c>
    </row>
    <row r="886" spans="2:9" x14ac:dyDescent="0.15">
      <c r="B886" s="25" t="s">
        <v>507</v>
      </c>
      <c r="C886" s="31">
        <v>0</v>
      </c>
      <c r="D886" s="32">
        <v>11</v>
      </c>
      <c r="E886" s="32">
        <v>3</v>
      </c>
      <c r="F886" s="32">
        <v>22</v>
      </c>
      <c r="G886" s="31">
        <v>0</v>
      </c>
      <c r="H886" s="31">
        <v>0</v>
      </c>
      <c r="I886" s="32">
        <v>36</v>
      </c>
    </row>
    <row r="887" spans="2:9" x14ac:dyDescent="0.15">
      <c r="B887" s="25" t="s">
        <v>508</v>
      </c>
      <c r="C887" s="31">
        <v>0</v>
      </c>
      <c r="D887" s="32">
        <v>4</v>
      </c>
      <c r="E887" s="32">
        <v>9</v>
      </c>
      <c r="F887" s="32">
        <v>22</v>
      </c>
      <c r="G887" s="31">
        <v>0</v>
      </c>
      <c r="H887" s="31">
        <v>0</v>
      </c>
      <c r="I887" s="32">
        <v>35</v>
      </c>
    </row>
    <row r="888" spans="2:9" x14ac:dyDescent="0.15">
      <c r="B888" s="25" t="s">
        <v>509</v>
      </c>
      <c r="C888" s="31">
        <v>0</v>
      </c>
      <c r="D888" s="32">
        <v>10</v>
      </c>
      <c r="E888" s="32">
        <v>9</v>
      </c>
      <c r="F888" s="32">
        <v>28</v>
      </c>
      <c r="G888" s="31">
        <v>0</v>
      </c>
      <c r="H888" s="31">
        <v>0</v>
      </c>
      <c r="I888" s="32">
        <v>47</v>
      </c>
    </row>
    <row r="889" spans="2:9" x14ac:dyDescent="0.15">
      <c r="B889" s="25" t="s">
        <v>510</v>
      </c>
      <c r="C889" s="31">
        <v>0</v>
      </c>
      <c r="D889" s="32">
        <v>3</v>
      </c>
      <c r="E889" s="32">
        <v>6</v>
      </c>
      <c r="F889" s="32">
        <v>21</v>
      </c>
      <c r="G889" s="31">
        <v>0</v>
      </c>
      <c r="H889" s="31">
        <v>0</v>
      </c>
      <c r="I889" s="32">
        <v>30</v>
      </c>
    </row>
    <row r="890" spans="2:9" ht="12.75" customHeight="1" x14ac:dyDescent="0.15">
      <c r="B890" s="25" t="s">
        <v>961</v>
      </c>
      <c r="C890" s="31">
        <v>0</v>
      </c>
      <c r="D890" s="90">
        <v>9</v>
      </c>
      <c r="E890" s="90">
        <v>8</v>
      </c>
      <c r="F890" s="90">
        <v>30</v>
      </c>
      <c r="G890" s="31">
        <v>0</v>
      </c>
      <c r="H890" s="31">
        <v>0</v>
      </c>
      <c r="I890" s="90">
        <v>47</v>
      </c>
    </row>
    <row r="891" spans="2:9" ht="12.75" customHeight="1" x14ac:dyDescent="0.15">
      <c r="B891" s="25" t="s">
        <v>963</v>
      </c>
      <c r="C891" s="31">
        <v>0</v>
      </c>
      <c r="D891" s="90">
        <v>9</v>
      </c>
      <c r="E891" s="90">
        <v>5</v>
      </c>
      <c r="F891" s="90">
        <v>30</v>
      </c>
      <c r="G891" s="31">
        <v>0</v>
      </c>
      <c r="H891" s="31">
        <v>0</v>
      </c>
      <c r="I891" s="90">
        <v>44</v>
      </c>
    </row>
    <row r="892" spans="2:9" ht="12.75" customHeight="1" x14ac:dyDescent="0.15">
      <c r="B892" s="25" t="s">
        <v>965</v>
      </c>
      <c r="C892" s="31">
        <v>0</v>
      </c>
      <c r="D892" s="90">
        <v>7</v>
      </c>
      <c r="E892" s="90">
        <v>8</v>
      </c>
      <c r="F892" s="90">
        <v>23</v>
      </c>
      <c r="G892" s="31">
        <v>0</v>
      </c>
      <c r="H892" s="31">
        <v>0</v>
      </c>
      <c r="I892" s="90">
        <v>38</v>
      </c>
    </row>
    <row r="893" spans="2:9" ht="12.75" customHeight="1" x14ac:dyDescent="0.15">
      <c r="B893" s="25" t="s">
        <v>967</v>
      </c>
      <c r="C893" s="31">
        <v>0</v>
      </c>
      <c r="D893" s="90">
        <v>6</v>
      </c>
      <c r="E893" s="90">
        <v>7</v>
      </c>
      <c r="F893" s="90">
        <v>9</v>
      </c>
      <c r="G893" s="31">
        <v>0</v>
      </c>
      <c r="H893" s="31">
        <v>0</v>
      </c>
      <c r="I893" s="90">
        <v>22</v>
      </c>
    </row>
    <row r="894" spans="2:9" ht="12.75" customHeight="1" x14ac:dyDescent="0.15">
      <c r="B894" s="25" t="s">
        <v>970</v>
      </c>
      <c r="C894" s="31">
        <v>0</v>
      </c>
      <c r="D894" s="90">
        <v>5</v>
      </c>
      <c r="E894" s="90">
        <v>5</v>
      </c>
      <c r="F894" s="90">
        <v>6</v>
      </c>
      <c r="G894" s="31">
        <v>0</v>
      </c>
      <c r="H894" s="31">
        <v>0</v>
      </c>
      <c r="I894" s="90">
        <v>16</v>
      </c>
    </row>
    <row r="895" spans="2:9" ht="12.75" customHeight="1" x14ac:dyDescent="0.15">
      <c r="B895" s="25" t="s">
        <v>972</v>
      </c>
      <c r="C895" s="31">
        <v>0</v>
      </c>
      <c r="D895" s="90">
        <v>4</v>
      </c>
      <c r="E895" s="90">
        <v>8</v>
      </c>
      <c r="F895" s="90">
        <v>19</v>
      </c>
      <c r="G895" s="31">
        <v>0</v>
      </c>
      <c r="H895" s="31">
        <v>0</v>
      </c>
      <c r="I895" s="90">
        <v>31</v>
      </c>
    </row>
    <row r="896" spans="2:9" ht="12.75" customHeight="1" x14ac:dyDescent="0.15">
      <c r="B896" s="25" t="s">
        <v>973</v>
      </c>
      <c r="C896" s="31">
        <v>0</v>
      </c>
      <c r="D896" s="90">
        <v>8</v>
      </c>
      <c r="E896" s="90">
        <v>6</v>
      </c>
      <c r="F896" s="90">
        <v>17</v>
      </c>
      <c r="G896" s="31">
        <v>0</v>
      </c>
      <c r="H896" s="31">
        <v>0</v>
      </c>
      <c r="I896" s="90">
        <v>31</v>
      </c>
    </row>
    <row r="897" spans="2:9" ht="12.75" customHeight="1" x14ac:dyDescent="0.15">
      <c r="B897" s="25" t="s">
        <v>976</v>
      </c>
      <c r="C897" s="31">
        <v>0</v>
      </c>
      <c r="D897" s="90">
        <v>6</v>
      </c>
      <c r="E897" s="90">
        <v>5</v>
      </c>
      <c r="F897" s="90">
        <v>25</v>
      </c>
      <c r="G897" s="31">
        <v>0</v>
      </c>
      <c r="H897" s="31">
        <v>0</v>
      </c>
      <c r="I897" s="90">
        <v>36</v>
      </c>
    </row>
    <row r="898" spans="2:9" ht="12.75" customHeight="1" x14ac:dyDescent="0.15">
      <c r="B898" s="25" t="s">
        <v>979</v>
      </c>
      <c r="C898" s="31">
        <v>0</v>
      </c>
      <c r="D898" s="90">
        <v>6</v>
      </c>
      <c r="E898" s="90">
        <v>7</v>
      </c>
      <c r="F898" s="90">
        <v>19</v>
      </c>
      <c r="G898" s="31">
        <v>0</v>
      </c>
      <c r="H898" s="31">
        <v>0</v>
      </c>
      <c r="I898" s="90">
        <v>32</v>
      </c>
    </row>
    <row r="899" spans="2:9" ht="12.75" customHeight="1" x14ac:dyDescent="0.15">
      <c r="B899" s="25" t="s">
        <v>981</v>
      </c>
      <c r="C899" s="31">
        <v>0</v>
      </c>
      <c r="D899" s="90">
        <v>11</v>
      </c>
      <c r="E899" s="90">
        <v>3</v>
      </c>
      <c r="F899" s="90">
        <v>20</v>
      </c>
      <c r="G899" s="31">
        <v>0</v>
      </c>
      <c r="H899" s="31">
        <v>0</v>
      </c>
      <c r="I899" s="90">
        <v>34</v>
      </c>
    </row>
    <row r="900" spans="2:9" ht="12.75" customHeight="1" x14ac:dyDescent="0.15">
      <c r="B900" s="25" t="s">
        <v>984</v>
      </c>
      <c r="C900" s="31">
        <v>0</v>
      </c>
      <c r="D900" s="90">
        <v>14</v>
      </c>
      <c r="E900" s="90">
        <v>4</v>
      </c>
      <c r="F900" s="90">
        <v>39</v>
      </c>
      <c r="G900" s="31">
        <v>0</v>
      </c>
      <c r="H900" s="31">
        <v>0</v>
      </c>
      <c r="I900" s="90">
        <v>57</v>
      </c>
    </row>
    <row r="901" spans="2:9" ht="12.75" customHeight="1" x14ac:dyDescent="0.15">
      <c r="B901" s="25" t="s">
        <v>986</v>
      </c>
      <c r="C901" s="31">
        <v>0</v>
      </c>
      <c r="D901" s="90">
        <v>15</v>
      </c>
      <c r="E901" s="90">
        <v>7</v>
      </c>
      <c r="F901" s="90">
        <v>40</v>
      </c>
      <c r="G901" s="31">
        <v>0</v>
      </c>
      <c r="H901" s="31">
        <v>0</v>
      </c>
      <c r="I901" s="90">
        <v>62</v>
      </c>
    </row>
    <row r="902" spans="2:9" ht="12.75" customHeight="1" x14ac:dyDescent="0.15">
      <c r="B902" s="25" t="s">
        <v>988</v>
      </c>
      <c r="C902" s="31">
        <v>0</v>
      </c>
      <c r="D902" s="90">
        <v>8</v>
      </c>
      <c r="E902" s="90">
        <v>6</v>
      </c>
      <c r="F902" s="90">
        <v>24</v>
      </c>
      <c r="G902" s="31">
        <v>0</v>
      </c>
      <c r="H902" s="31">
        <v>0</v>
      </c>
      <c r="I902" s="90">
        <v>38</v>
      </c>
    </row>
    <row r="903" spans="2:9" ht="12.75" customHeight="1" x14ac:dyDescent="0.15">
      <c r="B903" s="25" t="s">
        <v>990</v>
      </c>
      <c r="C903" s="31">
        <v>0</v>
      </c>
      <c r="D903" s="90">
        <v>8</v>
      </c>
      <c r="E903" s="90">
        <v>5</v>
      </c>
      <c r="F903" s="90">
        <v>25</v>
      </c>
      <c r="G903" s="31">
        <v>0</v>
      </c>
      <c r="H903" s="31">
        <v>0</v>
      </c>
      <c r="I903" s="90">
        <v>38</v>
      </c>
    </row>
    <row r="904" spans="2:9" ht="12.75" customHeight="1" x14ac:dyDescent="0.15">
      <c r="B904" s="25" t="s">
        <v>991</v>
      </c>
      <c r="C904" s="31">
        <v>0</v>
      </c>
      <c r="D904" s="90">
        <v>11</v>
      </c>
      <c r="E904" s="90">
        <v>8</v>
      </c>
      <c r="F904" s="90">
        <v>35</v>
      </c>
      <c r="G904" s="31">
        <v>0</v>
      </c>
      <c r="H904" s="31">
        <v>0</v>
      </c>
      <c r="I904" s="90">
        <v>54</v>
      </c>
    </row>
    <row r="905" spans="2:9" ht="12.75" customHeight="1" x14ac:dyDescent="0.15">
      <c r="B905" s="25" t="s">
        <v>994</v>
      </c>
      <c r="C905" s="31">
        <v>0</v>
      </c>
      <c r="D905" s="90">
        <v>9</v>
      </c>
      <c r="E905" s="90">
        <v>6</v>
      </c>
      <c r="F905" s="90">
        <v>35</v>
      </c>
      <c r="G905" s="31">
        <v>0</v>
      </c>
      <c r="H905" s="31">
        <v>0</v>
      </c>
      <c r="I905" s="90">
        <v>50</v>
      </c>
    </row>
    <row r="906" spans="2:9" ht="12.75" customHeight="1" x14ac:dyDescent="0.15">
      <c r="B906" s="25" t="s">
        <v>995</v>
      </c>
      <c r="C906" s="31">
        <v>0</v>
      </c>
      <c r="D906" s="90">
        <v>8</v>
      </c>
      <c r="E906" s="90">
        <v>5</v>
      </c>
      <c r="F906" s="90">
        <v>31</v>
      </c>
      <c r="G906" s="31">
        <v>0</v>
      </c>
      <c r="H906" s="31">
        <v>0</v>
      </c>
      <c r="I906" s="90">
        <v>44</v>
      </c>
    </row>
    <row r="907" spans="2:9" ht="12.75" customHeight="1" x14ac:dyDescent="0.15">
      <c r="B907" s="25" t="s">
        <v>997</v>
      </c>
      <c r="C907" s="31">
        <v>0</v>
      </c>
      <c r="D907" s="90">
        <v>6</v>
      </c>
      <c r="E907" s="90">
        <v>3</v>
      </c>
      <c r="F907" s="90">
        <v>21</v>
      </c>
      <c r="G907" s="31">
        <v>0</v>
      </c>
      <c r="H907" s="31">
        <v>0</v>
      </c>
      <c r="I907" s="90">
        <v>30</v>
      </c>
    </row>
    <row r="908" spans="2:9" ht="12.75" customHeight="1" x14ac:dyDescent="0.15">
      <c r="B908" s="25" t="s">
        <v>999</v>
      </c>
      <c r="C908" s="31">
        <v>0</v>
      </c>
      <c r="D908" s="90">
        <v>10</v>
      </c>
      <c r="E908" s="90">
        <v>8</v>
      </c>
      <c r="F908" s="90">
        <v>17</v>
      </c>
      <c r="G908" s="31">
        <v>0</v>
      </c>
      <c r="H908" s="31">
        <v>0</v>
      </c>
      <c r="I908" s="90">
        <v>35</v>
      </c>
    </row>
    <row r="909" spans="2:9" ht="12.75" customHeight="1" x14ac:dyDescent="0.15">
      <c r="B909" s="25" t="s">
        <v>1001</v>
      </c>
      <c r="C909" s="31">
        <v>0</v>
      </c>
      <c r="D909" s="90">
        <v>12</v>
      </c>
      <c r="E909" s="90">
        <v>7</v>
      </c>
      <c r="F909" s="90">
        <v>27</v>
      </c>
      <c r="G909" s="31">
        <v>0</v>
      </c>
      <c r="H909" s="31">
        <v>0</v>
      </c>
      <c r="I909" s="90">
        <v>46</v>
      </c>
    </row>
    <row r="910" spans="2:9" ht="12.75" customHeight="1" x14ac:dyDescent="0.15">
      <c r="B910" s="25" t="s">
        <v>1002</v>
      </c>
      <c r="C910" s="31">
        <v>0</v>
      </c>
      <c r="D910" s="90">
        <v>8</v>
      </c>
      <c r="E910" s="90">
        <v>4</v>
      </c>
      <c r="F910" s="90">
        <v>26</v>
      </c>
      <c r="G910" s="31">
        <v>0</v>
      </c>
      <c r="H910" s="31">
        <v>0</v>
      </c>
      <c r="I910" s="90">
        <v>38</v>
      </c>
    </row>
    <row r="911" spans="2:9" ht="11.25" customHeight="1" x14ac:dyDescent="0.15">
      <c r="B911" s="25" t="s">
        <v>1006</v>
      </c>
      <c r="C911" s="31">
        <v>0</v>
      </c>
      <c r="D911" s="90">
        <v>12</v>
      </c>
      <c r="E911" s="90">
        <v>6</v>
      </c>
      <c r="F911" s="90">
        <v>26</v>
      </c>
      <c r="G911" s="31">
        <v>0</v>
      </c>
      <c r="H911" s="31">
        <v>0</v>
      </c>
      <c r="I911" s="90">
        <v>44</v>
      </c>
    </row>
    <row r="912" spans="2:9" ht="12.75" customHeight="1" x14ac:dyDescent="0.15">
      <c r="B912" s="25" t="s">
        <v>1007</v>
      </c>
      <c r="C912" s="31">
        <v>0</v>
      </c>
      <c r="D912" s="90">
        <v>13</v>
      </c>
      <c r="E912" s="90">
        <v>8</v>
      </c>
      <c r="F912" s="90">
        <v>29</v>
      </c>
      <c r="G912" s="31">
        <v>0</v>
      </c>
      <c r="H912" s="31">
        <v>0</v>
      </c>
      <c r="I912" s="90">
        <v>50</v>
      </c>
    </row>
    <row r="913" spans="2:9" ht="12.75" customHeight="1" x14ac:dyDescent="0.15">
      <c r="B913" s="25" t="s">
        <v>1009</v>
      </c>
      <c r="C913" s="31">
        <v>0</v>
      </c>
      <c r="D913" s="90">
        <v>12</v>
      </c>
      <c r="E913" s="90">
        <v>9</v>
      </c>
      <c r="F913" s="90">
        <v>32</v>
      </c>
      <c r="G913" s="31">
        <v>0</v>
      </c>
      <c r="H913" s="31">
        <v>0</v>
      </c>
      <c r="I913" s="90">
        <v>53</v>
      </c>
    </row>
    <row r="914" spans="2:9" x14ac:dyDescent="0.15">
      <c r="B914" s="25" t="s">
        <v>1011</v>
      </c>
      <c r="C914" s="31">
        <v>0</v>
      </c>
      <c r="D914" s="90">
        <v>8</v>
      </c>
      <c r="E914" s="90">
        <v>6</v>
      </c>
      <c r="F914" s="90">
        <v>33</v>
      </c>
      <c r="G914" s="31">
        <v>0</v>
      </c>
      <c r="H914" s="31">
        <v>0</v>
      </c>
      <c r="I914" s="90">
        <v>47</v>
      </c>
    </row>
    <row r="915" spans="2:9" x14ac:dyDescent="0.15">
      <c r="B915" s="25" t="s">
        <v>1013</v>
      </c>
      <c r="C915" s="31">
        <v>0</v>
      </c>
      <c r="D915" s="90">
        <v>9</v>
      </c>
      <c r="E915" s="90">
        <v>7</v>
      </c>
      <c r="F915" s="90">
        <v>23</v>
      </c>
      <c r="G915" s="31">
        <v>0</v>
      </c>
      <c r="H915" s="31">
        <v>0</v>
      </c>
      <c r="I915" s="90">
        <v>39</v>
      </c>
    </row>
    <row r="916" spans="2:9" x14ac:dyDescent="0.15">
      <c r="B916" s="25" t="s">
        <v>1016</v>
      </c>
      <c r="C916" s="31">
        <v>0</v>
      </c>
      <c r="D916" s="90">
        <v>8</v>
      </c>
      <c r="E916" s="90">
        <v>6</v>
      </c>
      <c r="F916" s="90">
        <v>20</v>
      </c>
      <c r="G916" s="31">
        <v>0</v>
      </c>
      <c r="H916" s="31">
        <v>0</v>
      </c>
      <c r="I916" s="90">
        <v>34</v>
      </c>
    </row>
    <row r="917" spans="2:9" x14ac:dyDescent="0.15">
      <c r="B917" s="25" t="s">
        <v>1017</v>
      </c>
      <c r="C917" s="31">
        <v>0</v>
      </c>
      <c r="D917" s="90">
        <v>8</v>
      </c>
      <c r="E917" s="90">
        <v>4</v>
      </c>
      <c r="F917" s="90">
        <v>20</v>
      </c>
      <c r="G917" s="31">
        <v>0</v>
      </c>
      <c r="H917" s="31">
        <v>0</v>
      </c>
      <c r="I917" s="90">
        <v>32</v>
      </c>
    </row>
    <row r="918" spans="2:9" x14ac:dyDescent="0.15">
      <c r="B918" s="25" t="s">
        <v>1020</v>
      </c>
      <c r="C918" s="31">
        <v>0</v>
      </c>
      <c r="D918" s="90">
        <v>8</v>
      </c>
      <c r="E918" s="90">
        <v>7</v>
      </c>
      <c r="F918" s="90">
        <v>23</v>
      </c>
      <c r="G918" s="31">
        <v>0</v>
      </c>
      <c r="H918" s="31">
        <v>0</v>
      </c>
      <c r="I918" s="90">
        <v>38</v>
      </c>
    </row>
    <row r="919" spans="2:9" x14ac:dyDescent="0.15">
      <c r="B919" s="25" t="s">
        <v>1021</v>
      </c>
      <c r="C919" s="31">
        <v>0</v>
      </c>
      <c r="D919" s="90">
        <v>11</v>
      </c>
      <c r="E919" s="90">
        <v>5</v>
      </c>
      <c r="F919" s="90">
        <v>24</v>
      </c>
      <c r="G919" s="31">
        <v>0</v>
      </c>
      <c r="H919" s="31">
        <v>0</v>
      </c>
      <c r="I919" s="90">
        <v>40</v>
      </c>
    </row>
    <row r="920" spans="2:9" x14ac:dyDescent="0.15">
      <c r="B920" s="25" t="s">
        <v>1023</v>
      </c>
      <c r="C920" s="31">
        <v>0</v>
      </c>
      <c r="D920" s="90">
        <v>6</v>
      </c>
      <c r="E920" s="90">
        <v>6</v>
      </c>
      <c r="F920" s="90">
        <v>22</v>
      </c>
      <c r="G920" s="31">
        <v>0</v>
      </c>
      <c r="H920" s="31">
        <v>0</v>
      </c>
      <c r="I920" s="90">
        <v>34</v>
      </c>
    </row>
    <row r="921" spans="2:9" x14ac:dyDescent="0.15">
      <c r="B921" s="25" t="s">
        <v>1026</v>
      </c>
      <c r="C921" s="31">
        <v>0</v>
      </c>
      <c r="D921" s="90">
        <v>7</v>
      </c>
      <c r="E921" s="90">
        <v>8</v>
      </c>
      <c r="F921" s="90">
        <v>40</v>
      </c>
      <c r="G921" s="31">
        <v>0</v>
      </c>
      <c r="H921" s="31">
        <v>0</v>
      </c>
      <c r="I921" s="90">
        <v>55</v>
      </c>
    </row>
    <row r="922" spans="2:9" x14ac:dyDescent="0.15">
      <c r="B922" s="25" t="s">
        <v>1027</v>
      </c>
      <c r="C922" s="31">
        <v>0</v>
      </c>
      <c r="D922" s="90">
        <v>7</v>
      </c>
      <c r="E922" s="90">
        <v>3</v>
      </c>
      <c r="F922" s="90">
        <v>37</v>
      </c>
      <c r="G922" s="31">
        <v>0</v>
      </c>
      <c r="H922" s="31">
        <v>0</v>
      </c>
      <c r="I922" s="90">
        <v>47</v>
      </c>
    </row>
    <row r="923" spans="2:9" x14ac:dyDescent="0.15">
      <c r="B923" s="25" t="s">
        <v>1029</v>
      </c>
      <c r="C923" s="31">
        <v>0</v>
      </c>
      <c r="D923" s="90">
        <v>7</v>
      </c>
      <c r="E923" s="90">
        <v>4</v>
      </c>
      <c r="F923" s="90">
        <v>38</v>
      </c>
      <c r="G923" s="31">
        <v>0</v>
      </c>
      <c r="H923" s="31">
        <v>0</v>
      </c>
      <c r="I923" s="90">
        <v>49</v>
      </c>
    </row>
    <row r="924" spans="2:9" x14ac:dyDescent="0.15">
      <c r="B924" s="25" t="s">
        <v>1031</v>
      </c>
      <c r="C924" s="31">
        <v>0</v>
      </c>
      <c r="D924" s="90">
        <v>11</v>
      </c>
      <c r="E924" s="90">
        <v>7</v>
      </c>
      <c r="F924" s="90">
        <v>49</v>
      </c>
      <c r="G924" s="31">
        <v>0</v>
      </c>
      <c r="H924" s="31">
        <v>0</v>
      </c>
      <c r="I924" s="90">
        <v>67</v>
      </c>
    </row>
    <row r="925" spans="2:9" x14ac:dyDescent="0.15">
      <c r="B925" s="25" t="s">
        <v>1033</v>
      </c>
      <c r="C925" s="31">
        <v>0</v>
      </c>
      <c r="D925" s="90">
        <v>15</v>
      </c>
      <c r="E925" s="90">
        <v>10</v>
      </c>
      <c r="F925" s="90">
        <v>40</v>
      </c>
      <c r="G925" s="31">
        <v>0</v>
      </c>
      <c r="H925" s="31">
        <v>0</v>
      </c>
      <c r="I925" s="90">
        <v>65</v>
      </c>
    </row>
    <row r="926" spans="2:9" x14ac:dyDescent="0.15">
      <c r="B926" s="25" t="s">
        <v>1035</v>
      </c>
      <c r="C926" s="31">
        <v>0</v>
      </c>
      <c r="D926" s="90">
        <v>15</v>
      </c>
      <c r="E926" s="90">
        <v>8</v>
      </c>
      <c r="F926" s="90">
        <v>35</v>
      </c>
      <c r="G926" s="31">
        <v>0</v>
      </c>
      <c r="H926" s="31">
        <v>0</v>
      </c>
      <c r="I926" s="90">
        <v>58</v>
      </c>
    </row>
    <row r="927" spans="2:9" x14ac:dyDescent="0.15">
      <c r="B927" s="25" t="s">
        <v>1037</v>
      </c>
      <c r="C927" s="31">
        <v>0</v>
      </c>
      <c r="D927" s="90">
        <v>12</v>
      </c>
      <c r="E927" s="90">
        <v>6</v>
      </c>
      <c r="F927" s="90">
        <v>26</v>
      </c>
      <c r="G927" s="31">
        <v>0</v>
      </c>
      <c r="H927" s="31">
        <v>0</v>
      </c>
      <c r="I927" s="90">
        <v>44</v>
      </c>
    </row>
    <row r="928" spans="2:9" x14ac:dyDescent="0.15">
      <c r="B928" s="25" t="s">
        <v>1039</v>
      </c>
      <c r="C928" s="31">
        <v>0</v>
      </c>
      <c r="D928" s="90">
        <v>6</v>
      </c>
      <c r="E928" s="90">
        <v>3</v>
      </c>
      <c r="F928" s="90">
        <v>19</v>
      </c>
      <c r="G928" s="31">
        <v>0</v>
      </c>
      <c r="H928" s="31">
        <v>0</v>
      </c>
      <c r="I928" s="90">
        <v>28</v>
      </c>
    </row>
    <row r="929" spans="2:9" x14ac:dyDescent="0.15">
      <c r="B929" s="25" t="s">
        <v>1041</v>
      </c>
      <c r="C929" s="31">
        <v>0</v>
      </c>
      <c r="D929" s="90">
        <v>7</v>
      </c>
      <c r="E929" s="90">
        <v>5</v>
      </c>
      <c r="F929" s="90">
        <v>14</v>
      </c>
      <c r="G929" s="31">
        <v>0</v>
      </c>
      <c r="H929" s="31">
        <v>0</v>
      </c>
      <c r="I929" s="90">
        <v>26</v>
      </c>
    </row>
    <row r="930" spans="2:9" x14ac:dyDescent="0.15">
      <c r="B930" s="25" t="s">
        <v>1044</v>
      </c>
      <c r="C930" s="31">
        <v>0</v>
      </c>
      <c r="D930" s="90">
        <v>11</v>
      </c>
      <c r="E930" s="90">
        <v>4</v>
      </c>
      <c r="F930" s="90">
        <v>18</v>
      </c>
      <c r="G930" s="31">
        <v>0</v>
      </c>
      <c r="H930" s="31">
        <v>0</v>
      </c>
      <c r="I930" s="90">
        <v>33</v>
      </c>
    </row>
    <row r="931" spans="2:9" x14ac:dyDescent="0.15">
      <c r="B931" s="25" t="s">
        <v>1047</v>
      </c>
      <c r="C931" s="31">
        <v>0</v>
      </c>
      <c r="D931" s="90">
        <v>7</v>
      </c>
      <c r="E931" s="90">
        <v>3</v>
      </c>
      <c r="F931" s="90">
        <v>17</v>
      </c>
      <c r="G931" s="31">
        <v>0</v>
      </c>
      <c r="H931" s="31">
        <v>0</v>
      </c>
      <c r="I931" s="90">
        <v>27</v>
      </c>
    </row>
    <row r="932" spans="2:9" x14ac:dyDescent="0.15">
      <c r="B932" s="25" t="s">
        <v>1050</v>
      </c>
      <c r="C932" s="31">
        <v>0</v>
      </c>
      <c r="D932" s="90">
        <v>9</v>
      </c>
      <c r="E932" s="90">
        <v>6</v>
      </c>
      <c r="F932" s="90">
        <v>31</v>
      </c>
      <c r="G932" s="31">
        <v>0</v>
      </c>
      <c r="H932" s="31">
        <v>0</v>
      </c>
      <c r="I932" s="90">
        <v>46</v>
      </c>
    </row>
    <row r="933" spans="2:9" x14ac:dyDescent="0.15">
      <c r="B933" s="25" t="s">
        <v>1052</v>
      </c>
      <c r="C933" s="31">
        <v>0</v>
      </c>
      <c r="D933" s="90">
        <v>3</v>
      </c>
      <c r="E933" s="90">
        <v>6</v>
      </c>
      <c r="F933" s="90">
        <v>29</v>
      </c>
      <c r="G933" s="31">
        <v>0</v>
      </c>
      <c r="H933" s="31">
        <v>0</v>
      </c>
      <c r="I933" s="90">
        <v>38</v>
      </c>
    </row>
    <row r="934" spans="2:9" x14ac:dyDescent="0.15">
      <c r="B934" s="25" t="s">
        <v>1056</v>
      </c>
      <c r="C934" s="31">
        <v>0</v>
      </c>
      <c r="D934" s="90">
        <v>8</v>
      </c>
      <c r="E934" s="90">
        <v>4</v>
      </c>
      <c r="F934" s="90">
        <v>32</v>
      </c>
      <c r="G934" s="31">
        <v>0</v>
      </c>
      <c r="H934" s="31">
        <v>0</v>
      </c>
      <c r="I934" s="90">
        <v>44</v>
      </c>
    </row>
    <row r="935" spans="2:9" x14ac:dyDescent="0.15">
      <c r="B935" s="25" t="s">
        <v>1059</v>
      </c>
      <c r="C935" s="31">
        <v>0</v>
      </c>
      <c r="D935" s="90">
        <v>6</v>
      </c>
      <c r="E935" s="90">
        <v>3</v>
      </c>
      <c r="F935" s="90">
        <v>21</v>
      </c>
      <c r="G935" s="31">
        <v>0</v>
      </c>
      <c r="H935" s="31">
        <v>0</v>
      </c>
      <c r="I935" s="90">
        <v>30</v>
      </c>
    </row>
    <row r="936" spans="2:9" x14ac:dyDescent="0.15">
      <c r="B936" s="25" t="s">
        <v>1062</v>
      </c>
      <c r="C936" s="31">
        <v>0</v>
      </c>
      <c r="D936" s="90">
        <v>6</v>
      </c>
      <c r="E936" s="90">
        <v>1</v>
      </c>
      <c r="F936" s="90">
        <v>30</v>
      </c>
      <c r="G936" s="31">
        <v>0</v>
      </c>
      <c r="H936" s="31">
        <v>0</v>
      </c>
      <c r="I936" s="90">
        <v>37</v>
      </c>
    </row>
    <row r="937" spans="2:9" x14ac:dyDescent="0.15">
      <c r="B937" s="25" t="s">
        <v>1065</v>
      </c>
      <c r="C937" s="31">
        <v>0</v>
      </c>
      <c r="D937" s="90">
        <v>4</v>
      </c>
      <c r="E937" s="90">
        <v>5</v>
      </c>
      <c r="F937" s="90">
        <v>28</v>
      </c>
      <c r="G937" s="31">
        <v>0</v>
      </c>
      <c r="H937" s="31">
        <v>0</v>
      </c>
      <c r="I937" s="90">
        <v>37</v>
      </c>
    </row>
    <row r="938" spans="2:9" x14ac:dyDescent="0.15">
      <c r="B938" s="25" t="s">
        <v>1077</v>
      </c>
      <c r="C938" s="90">
        <v>1</v>
      </c>
      <c r="D938" s="90">
        <v>5</v>
      </c>
      <c r="E938" s="90">
        <v>3</v>
      </c>
      <c r="F938" s="90">
        <v>34</v>
      </c>
      <c r="G938" s="90">
        <v>1</v>
      </c>
      <c r="H938" s="90">
        <v>1</v>
      </c>
      <c r="I938" s="90">
        <v>42</v>
      </c>
    </row>
    <row r="939" spans="2:9" x14ac:dyDescent="0.15">
      <c r="B939" s="25" t="s">
        <v>1081</v>
      </c>
      <c r="C939" s="90">
        <v>1</v>
      </c>
      <c r="D939" s="90">
        <v>9</v>
      </c>
      <c r="E939" s="90">
        <v>2</v>
      </c>
      <c r="F939" s="90">
        <v>61</v>
      </c>
      <c r="G939" s="90">
        <v>1</v>
      </c>
      <c r="H939" s="90">
        <v>1</v>
      </c>
      <c r="I939" s="90">
        <v>72</v>
      </c>
    </row>
    <row r="940" spans="2:9" x14ac:dyDescent="0.15">
      <c r="B940" s="25" t="s">
        <v>1084</v>
      </c>
      <c r="C940" s="90">
        <v>2</v>
      </c>
      <c r="D940" s="90">
        <v>5</v>
      </c>
      <c r="E940" s="90">
        <v>4</v>
      </c>
      <c r="F940" s="90">
        <v>36</v>
      </c>
      <c r="G940" s="90">
        <v>2</v>
      </c>
      <c r="H940" s="90">
        <v>2</v>
      </c>
      <c r="I940" s="90">
        <v>45</v>
      </c>
    </row>
    <row r="941" spans="2:9" x14ac:dyDescent="0.15">
      <c r="B941" s="25" t="s">
        <v>1086</v>
      </c>
      <c r="C941" s="90">
        <v>2</v>
      </c>
      <c r="D941" s="90">
        <v>5</v>
      </c>
      <c r="E941" s="90">
        <v>4</v>
      </c>
      <c r="F941" s="90">
        <v>36</v>
      </c>
      <c r="G941" s="90">
        <v>2</v>
      </c>
      <c r="H941" s="90">
        <v>2</v>
      </c>
      <c r="I941" s="90">
        <v>45</v>
      </c>
    </row>
    <row r="942" spans="2:9" x14ac:dyDescent="0.15">
      <c r="B942" s="25" t="s">
        <v>1089</v>
      </c>
      <c r="C942" s="90">
        <v>2</v>
      </c>
      <c r="D942" s="90">
        <v>6</v>
      </c>
      <c r="E942" s="90">
        <v>4</v>
      </c>
      <c r="F942" s="90">
        <v>33</v>
      </c>
      <c r="G942" s="90">
        <v>2</v>
      </c>
      <c r="H942" s="90">
        <v>2</v>
      </c>
      <c r="I942" s="90">
        <v>43</v>
      </c>
    </row>
    <row r="943" spans="2:9" x14ac:dyDescent="0.15">
      <c r="B943" s="25" t="s">
        <v>1092</v>
      </c>
      <c r="C943" s="90">
        <v>2</v>
      </c>
      <c r="D943" s="90">
        <v>5</v>
      </c>
      <c r="E943" s="90">
        <v>5</v>
      </c>
      <c r="F943" s="90">
        <v>47</v>
      </c>
      <c r="G943" s="90">
        <v>2</v>
      </c>
      <c r="H943" s="90">
        <v>2</v>
      </c>
      <c r="I943" s="90">
        <v>57</v>
      </c>
    </row>
    <row r="944" spans="2:9" x14ac:dyDescent="0.15">
      <c r="B944" s="25" t="s">
        <v>1095</v>
      </c>
      <c r="C944" s="90">
        <v>1</v>
      </c>
      <c r="D944" s="90">
        <v>2</v>
      </c>
      <c r="E944" s="90">
        <v>4</v>
      </c>
      <c r="F944" s="90">
        <v>36</v>
      </c>
      <c r="G944" s="90">
        <v>0</v>
      </c>
      <c r="H944" s="90">
        <v>0</v>
      </c>
      <c r="I944" s="90">
        <v>47</v>
      </c>
    </row>
    <row r="945" spans="2:9" x14ac:dyDescent="0.15">
      <c r="B945" s="25" t="s">
        <v>1113</v>
      </c>
      <c r="C945" s="90">
        <v>0</v>
      </c>
      <c r="D945" s="90">
        <v>7</v>
      </c>
      <c r="E945" s="90">
        <v>2</v>
      </c>
      <c r="F945" s="90">
        <v>22</v>
      </c>
      <c r="G945" s="90">
        <v>3</v>
      </c>
      <c r="H945" s="90">
        <v>9</v>
      </c>
      <c r="I945" s="90">
        <v>43</v>
      </c>
    </row>
    <row r="946" spans="2:9" x14ac:dyDescent="0.15">
      <c r="B946" s="25" t="s">
        <v>1116</v>
      </c>
      <c r="C946" s="90">
        <v>0</v>
      </c>
      <c r="D946" s="90">
        <v>9</v>
      </c>
      <c r="E946" s="90">
        <v>8</v>
      </c>
      <c r="F946" s="90">
        <v>20</v>
      </c>
      <c r="G946" s="90">
        <v>3</v>
      </c>
      <c r="H946" s="90">
        <v>20</v>
      </c>
      <c r="I946" s="90">
        <v>60</v>
      </c>
    </row>
    <row r="947" spans="2:9" x14ac:dyDescent="0.15">
      <c r="B947" s="25" t="s">
        <v>1119</v>
      </c>
      <c r="C947" s="90">
        <v>1</v>
      </c>
      <c r="D947" s="90">
        <v>7</v>
      </c>
      <c r="E947" s="90">
        <v>6</v>
      </c>
      <c r="F947" s="90">
        <v>23</v>
      </c>
      <c r="G947" s="90">
        <v>0</v>
      </c>
      <c r="H947" s="90">
        <v>14</v>
      </c>
      <c r="I947" s="90">
        <v>51</v>
      </c>
    </row>
    <row r="948" spans="2:9" x14ac:dyDescent="0.15">
      <c r="B948" s="25" t="s">
        <v>1122</v>
      </c>
      <c r="C948" s="90">
        <v>3</v>
      </c>
      <c r="D948" s="90">
        <v>8</v>
      </c>
      <c r="E948" s="90">
        <v>2</v>
      </c>
      <c r="F948" s="90">
        <v>34</v>
      </c>
      <c r="G948" s="90">
        <v>1</v>
      </c>
      <c r="H948" s="90">
        <v>14</v>
      </c>
      <c r="I948" s="90">
        <v>62</v>
      </c>
    </row>
    <row r="949" spans="2:9" x14ac:dyDescent="0.15">
      <c r="B949" s="25" t="s">
        <v>1125</v>
      </c>
      <c r="C949" s="90">
        <v>0</v>
      </c>
      <c r="D949" s="90">
        <v>6</v>
      </c>
      <c r="E949" s="90">
        <v>6</v>
      </c>
      <c r="F949" s="90">
        <v>38</v>
      </c>
      <c r="G949" s="90">
        <v>2</v>
      </c>
      <c r="H949" s="90">
        <v>18</v>
      </c>
      <c r="I949" s="90">
        <v>70</v>
      </c>
    </row>
    <row r="950" spans="2:9" x14ac:dyDescent="0.15">
      <c r="B950" s="25" t="s">
        <v>1129</v>
      </c>
      <c r="C950" s="90">
        <v>0</v>
      </c>
      <c r="D950" s="90">
        <v>5</v>
      </c>
      <c r="E950" s="90">
        <v>4</v>
      </c>
      <c r="F950" s="90">
        <v>32</v>
      </c>
      <c r="G950" s="90">
        <v>2</v>
      </c>
      <c r="H950" s="90">
        <v>12</v>
      </c>
      <c r="I950" s="90">
        <v>55</v>
      </c>
    </row>
    <row r="951" spans="2:9" x14ac:dyDescent="0.15">
      <c r="B951" s="25" t="s">
        <v>1131</v>
      </c>
      <c r="C951" s="90">
        <v>1</v>
      </c>
      <c r="D951" s="90">
        <v>8</v>
      </c>
      <c r="E951" s="90">
        <v>8</v>
      </c>
      <c r="F951" s="90">
        <v>64</v>
      </c>
      <c r="G951" s="90">
        <v>4</v>
      </c>
      <c r="H951" s="90">
        <v>30</v>
      </c>
      <c r="I951" s="90">
        <v>115</v>
      </c>
    </row>
    <row r="952" spans="2:9" x14ac:dyDescent="0.15">
      <c r="B952" s="25" t="s">
        <v>1133</v>
      </c>
      <c r="C952" s="90">
        <v>1</v>
      </c>
      <c r="D952" s="90">
        <v>9</v>
      </c>
      <c r="E952" s="90">
        <v>5</v>
      </c>
      <c r="F952" s="90">
        <v>55</v>
      </c>
      <c r="G952" s="90">
        <v>2</v>
      </c>
      <c r="H952" s="90">
        <v>21</v>
      </c>
      <c r="I952" s="90">
        <v>93</v>
      </c>
    </row>
    <row r="953" spans="2:9" x14ac:dyDescent="0.15">
      <c r="B953" s="25" t="s">
        <v>1137</v>
      </c>
      <c r="C953" s="90">
        <v>0</v>
      </c>
      <c r="D953" s="90">
        <v>3</v>
      </c>
      <c r="E953" s="90">
        <v>4</v>
      </c>
      <c r="F953" s="90">
        <v>24</v>
      </c>
      <c r="G953" s="90">
        <v>0</v>
      </c>
      <c r="H953" s="90">
        <v>14</v>
      </c>
      <c r="I953" s="90">
        <v>45</v>
      </c>
    </row>
    <row r="954" spans="2:9" x14ac:dyDescent="0.15">
      <c r="B954" s="25" t="s">
        <v>1140</v>
      </c>
      <c r="C954" s="90">
        <v>0</v>
      </c>
      <c r="D954" s="90">
        <v>5</v>
      </c>
      <c r="E954" s="90">
        <v>4</v>
      </c>
      <c r="F954" s="90">
        <v>46</v>
      </c>
      <c r="G954" s="90">
        <v>2</v>
      </c>
      <c r="H954" s="90">
        <v>22</v>
      </c>
      <c r="I954" s="90">
        <v>79</v>
      </c>
    </row>
    <row r="955" spans="2:9" x14ac:dyDescent="0.15">
      <c r="B955" s="25" t="s">
        <v>1143</v>
      </c>
      <c r="C955" s="90">
        <v>2</v>
      </c>
      <c r="D955" s="90">
        <v>8</v>
      </c>
      <c r="E955" s="90">
        <v>10</v>
      </c>
      <c r="F955" s="90">
        <v>50</v>
      </c>
      <c r="G955" s="90">
        <v>2</v>
      </c>
      <c r="H955" s="90">
        <v>18</v>
      </c>
      <c r="I955" s="90">
        <v>90</v>
      </c>
    </row>
    <row r="956" spans="2:9" x14ac:dyDescent="0.15">
      <c r="B956" s="25" t="s">
        <v>1146</v>
      </c>
      <c r="C956" s="90">
        <v>4</v>
      </c>
      <c r="D956" s="90">
        <v>8</v>
      </c>
      <c r="E956" s="90">
        <v>10</v>
      </c>
      <c r="F956" s="90">
        <v>38</v>
      </c>
      <c r="G956" s="90">
        <v>2</v>
      </c>
      <c r="H956" s="90">
        <v>14</v>
      </c>
      <c r="I956" s="90">
        <v>76</v>
      </c>
    </row>
    <row r="957" spans="2:9" x14ac:dyDescent="0.15">
      <c r="B957" s="25" t="s">
        <v>1153</v>
      </c>
      <c r="C957" s="90">
        <v>4</v>
      </c>
      <c r="D957" s="90">
        <v>7</v>
      </c>
      <c r="E957" s="90">
        <v>15</v>
      </c>
      <c r="F957" s="90">
        <v>32</v>
      </c>
      <c r="G957" s="90">
        <v>0</v>
      </c>
      <c r="H957" s="90">
        <v>26</v>
      </c>
      <c r="I957" s="90">
        <v>84</v>
      </c>
    </row>
    <row r="958" spans="2:9" x14ac:dyDescent="0.15">
      <c r="B958" s="25" t="s">
        <v>1161</v>
      </c>
      <c r="C958" s="90">
        <v>1</v>
      </c>
      <c r="D958" s="90">
        <v>3</v>
      </c>
      <c r="E958" s="90">
        <v>7</v>
      </c>
      <c r="F958" s="90">
        <v>20</v>
      </c>
      <c r="G958" s="90">
        <v>0</v>
      </c>
      <c r="H958" s="90">
        <v>14</v>
      </c>
      <c r="I958" s="90">
        <v>45</v>
      </c>
    </row>
    <row r="959" spans="2:9" x14ac:dyDescent="0.15">
      <c r="B959" s="25" t="s">
        <v>1171</v>
      </c>
      <c r="C959" s="90">
        <v>1</v>
      </c>
      <c r="D959" s="90">
        <v>6</v>
      </c>
      <c r="E959" s="90">
        <v>8</v>
      </c>
      <c r="F959" s="90">
        <v>31</v>
      </c>
      <c r="G959" s="90">
        <v>0</v>
      </c>
      <c r="H959" s="90">
        <v>14</v>
      </c>
      <c r="I959" s="90">
        <v>60</v>
      </c>
    </row>
    <row r="960" spans="2:9" x14ac:dyDescent="0.15">
      <c r="B960" s="25" t="s">
        <v>1176</v>
      </c>
      <c r="C960" s="90">
        <v>2</v>
      </c>
      <c r="D960" s="90">
        <v>5</v>
      </c>
      <c r="E960" s="90">
        <v>8</v>
      </c>
      <c r="F960" s="90">
        <v>42</v>
      </c>
      <c r="G960" s="90">
        <v>2</v>
      </c>
      <c r="H960" s="90">
        <v>19</v>
      </c>
      <c r="I960" s="90">
        <v>78</v>
      </c>
    </row>
    <row r="961" spans="1:9" x14ac:dyDescent="0.15">
      <c r="B961" s="25" t="s">
        <v>1179</v>
      </c>
      <c r="C961" s="90">
        <v>3</v>
      </c>
      <c r="D961" s="90">
        <v>5</v>
      </c>
      <c r="E961" s="90">
        <v>8</v>
      </c>
      <c r="F961" s="90">
        <v>44</v>
      </c>
      <c r="G961" s="90">
        <v>1</v>
      </c>
      <c r="H961" s="90">
        <v>21</v>
      </c>
      <c r="I961" s="90">
        <v>82</v>
      </c>
    </row>
    <row r="962" spans="1:9" x14ac:dyDescent="0.15">
      <c r="B962" s="25" t="s">
        <v>1181</v>
      </c>
      <c r="C962" s="90">
        <v>3</v>
      </c>
      <c r="D962" s="90">
        <v>7</v>
      </c>
      <c r="E962" s="90">
        <v>10</v>
      </c>
      <c r="F962" s="90">
        <v>52</v>
      </c>
      <c r="G962" s="90">
        <v>1</v>
      </c>
      <c r="H962" s="90">
        <v>27</v>
      </c>
      <c r="I962" s="90">
        <v>100</v>
      </c>
    </row>
    <row r="963" spans="1:9" x14ac:dyDescent="0.15">
      <c r="B963" s="25" t="s">
        <v>1186</v>
      </c>
      <c r="C963" s="90">
        <v>1</v>
      </c>
      <c r="D963" s="90">
        <v>7</v>
      </c>
      <c r="E963" s="90">
        <v>4</v>
      </c>
      <c r="F963" s="90">
        <v>46</v>
      </c>
      <c r="G963" s="90">
        <v>0</v>
      </c>
      <c r="H963" s="90">
        <v>16</v>
      </c>
      <c r="I963" s="90">
        <v>74</v>
      </c>
    </row>
    <row r="964" spans="1:9" x14ac:dyDescent="0.15">
      <c r="B964" s="25" t="s">
        <v>1188</v>
      </c>
      <c r="C964" s="90">
        <v>3</v>
      </c>
      <c r="D964" s="90">
        <v>6</v>
      </c>
      <c r="E964" s="90">
        <v>9</v>
      </c>
      <c r="F964" s="90">
        <v>39</v>
      </c>
      <c r="G964" s="90">
        <v>3</v>
      </c>
      <c r="H964" s="90">
        <v>23</v>
      </c>
      <c r="I964" s="90">
        <v>83</v>
      </c>
    </row>
    <row r="965" spans="1:9" x14ac:dyDescent="0.15">
      <c r="B965" s="25" t="s">
        <v>1193</v>
      </c>
      <c r="C965" s="90">
        <v>3</v>
      </c>
      <c r="D965" s="90">
        <v>4</v>
      </c>
      <c r="E965" s="90">
        <v>5</v>
      </c>
      <c r="F965" s="90">
        <v>43</v>
      </c>
      <c r="G965" s="90">
        <v>5</v>
      </c>
      <c r="H965" s="90">
        <v>22</v>
      </c>
      <c r="I965" s="90">
        <v>82</v>
      </c>
    </row>
    <row r="966" spans="1:9" x14ac:dyDescent="0.15">
      <c r="B966" s="25" t="s">
        <v>1196</v>
      </c>
      <c r="C966" s="90">
        <v>3</v>
      </c>
      <c r="D966" s="90">
        <v>6</v>
      </c>
      <c r="E966" s="90">
        <v>5</v>
      </c>
      <c r="F966" s="90">
        <v>39</v>
      </c>
      <c r="G966" s="90">
        <v>1</v>
      </c>
      <c r="H966" s="90">
        <v>12</v>
      </c>
      <c r="I966" s="90">
        <v>66</v>
      </c>
    </row>
    <row r="967" spans="1:9" x14ac:dyDescent="0.15">
      <c r="A967" s="328"/>
      <c r="B967" s="25" t="s">
        <v>1199</v>
      </c>
      <c r="C967" s="90">
        <v>0</v>
      </c>
      <c r="D967" s="90">
        <v>7</v>
      </c>
      <c r="E967" s="90">
        <v>8</v>
      </c>
      <c r="F967" s="90">
        <v>44</v>
      </c>
      <c r="G967" s="90">
        <v>2</v>
      </c>
      <c r="H967" s="90">
        <v>21</v>
      </c>
      <c r="I967" s="90">
        <v>82</v>
      </c>
    </row>
    <row r="968" spans="1:9" x14ac:dyDescent="0.15">
      <c r="A968" s="328"/>
      <c r="B968" s="25" t="s">
        <v>1203</v>
      </c>
      <c r="C968" s="90">
        <v>0</v>
      </c>
      <c r="D968" s="90">
        <v>8</v>
      </c>
      <c r="E968" s="90">
        <v>5</v>
      </c>
      <c r="F968" s="90">
        <v>31</v>
      </c>
      <c r="G968" s="90">
        <v>0</v>
      </c>
      <c r="H968" s="90">
        <v>21</v>
      </c>
      <c r="I968" s="90">
        <v>65</v>
      </c>
    </row>
    <row r="969" spans="1:9" x14ac:dyDescent="0.15">
      <c r="A969" s="328"/>
      <c r="B969" s="25" t="s">
        <v>1206</v>
      </c>
      <c r="C969" s="90">
        <f>$C$119</f>
        <v>1</v>
      </c>
      <c r="D969" s="90">
        <f>$D$119</f>
        <v>1</v>
      </c>
      <c r="E969" s="90">
        <f>$E$119</f>
        <v>7</v>
      </c>
      <c r="F969" s="90">
        <f>$F$119</f>
        <v>35</v>
      </c>
      <c r="G969" s="90">
        <f>$G$119</f>
        <v>3</v>
      </c>
      <c r="H969" s="90">
        <f>$H$119</f>
        <v>31</v>
      </c>
      <c r="I969" s="90">
        <f>$I$119</f>
        <v>78</v>
      </c>
    </row>
    <row r="970" spans="1:9" x14ac:dyDescent="0.15">
      <c r="A970" s="345"/>
      <c r="B970" s="25" t="s">
        <v>1208</v>
      </c>
      <c r="C970" s="90">
        <v>1</v>
      </c>
      <c r="D970" s="90">
        <v>6</v>
      </c>
      <c r="E970" s="90">
        <v>9</v>
      </c>
      <c r="F970" s="90">
        <v>47</v>
      </c>
      <c r="G970" s="90">
        <v>5</v>
      </c>
      <c r="H970" s="90">
        <v>31</v>
      </c>
      <c r="I970" s="90">
        <v>99</v>
      </c>
    </row>
    <row r="971" spans="1:9" x14ac:dyDescent="0.15">
      <c r="A971" s="345"/>
      <c r="B971" s="25" t="s">
        <v>1213</v>
      </c>
      <c r="C971" s="90">
        <v>2</v>
      </c>
      <c r="D971" s="90">
        <v>7</v>
      </c>
      <c r="E971" s="90">
        <v>8</v>
      </c>
      <c r="F971" s="90">
        <v>38</v>
      </c>
      <c r="G971" s="90">
        <v>5</v>
      </c>
      <c r="H971" s="90">
        <v>25</v>
      </c>
      <c r="I971" s="90">
        <v>85</v>
      </c>
    </row>
    <row r="972" spans="1:9" x14ac:dyDescent="0.15">
      <c r="A972" s="345"/>
      <c r="B972" s="25" t="s">
        <v>1214</v>
      </c>
      <c r="C972" s="90">
        <v>2</v>
      </c>
      <c r="D972" s="90">
        <v>9</v>
      </c>
      <c r="E972" s="90">
        <v>8</v>
      </c>
      <c r="F972" s="90">
        <v>42</v>
      </c>
      <c r="G972" s="90">
        <v>3</v>
      </c>
      <c r="H972" s="90">
        <v>29</v>
      </c>
      <c r="I972" s="90">
        <v>93</v>
      </c>
    </row>
    <row r="973" spans="1:9" x14ac:dyDescent="0.15">
      <c r="A973" s="345"/>
      <c r="B973" s="25" t="s">
        <v>1217</v>
      </c>
      <c r="C973" s="90">
        <v>3</v>
      </c>
      <c r="D973" s="90">
        <v>5</v>
      </c>
      <c r="E973" s="90">
        <v>7</v>
      </c>
      <c r="F973" s="90">
        <v>55</v>
      </c>
      <c r="G973" s="90">
        <v>2</v>
      </c>
      <c r="H973" s="90">
        <v>39</v>
      </c>
      <c r="I973" s="90">
        <v>111</v>
      </c>
    </row>
    <row r="974" spans="1:9" x14ac:dyDescent="0.15">
      <c r="A974" s="345"/>
      <c r="B974" s="25" t="s">
        <v>1221</v>
      </c>
      <c r="C974" s="90">
        <v>2</v>
      </c>
      <c r="D974" s="90">
        <v>9</v>
      </c>
      <c r="E974" s="90">
        <v>9</v>
      </c>
      <c r="F974" s="90">
        <v>66</v>
      </c>
      <c r="G974" s="90">
        <v>2</v>
      </c>
      <c r="H974" s="90">
        <v>30</v>
      </c>
      <c r="I974" s="90">
        <v>118</v>
      </c>
    </row>
    <row r="975" spans="1:9" x14ac:dyDescent="0.15">
      <c r="A975" s="345"/>
      <c r="B975" s="25" t="s">
        <v>1224</v>
      </c>
      <c r="C975" s="90">
        <v>3</v>
      </c>
      <c r="D975" s="90">
        <v>5</v>
      </c>
      <c r="E975" s="90">
        <v>2</v>
      </c>
      <c r="F975" s="90">
        <v>31</v>
      </c>
      <c r="G975" s="90">
        <v>0</v>
      </c>
      <c r="H975" s="90">
        <v>16</v>
      </c>
      <c r="I975" s="90">
        <v>57</v>
      </c>
    </row>
    <row r="976" spans="1:9" x14ac:dyDescent="0.15">
      <c r="A976" s="345"/>
      <c r="B976" s="25" t="s">
        <v>1228</v>
      </c>
      <c r="C976" s="90">
        <v>1</v>
      </c>
      <c r="D976" s="90">
        <v>3</v>
      </c>
      <c r="E976" s="90">
        <v>6</v>
      </c>
      <c r="F976" s="90">
        <v>42</v>
      </c>
      <c r="G976" s="90">
        <v>3</v>
      </c>
      <c r="H976" s="90">
        <v>25</v>
      </c>
      <c r="I976" s="90">
        <v>80</v>
      </c>
    </row>
    <row r="977" spans="1:9" x14ac:dyDescent="0.15">
      <c r="A977" s="345"/>
      <c r="B977" s="355" t="s">
        <v>1231</v>
      </c>
      <c r="C977" s="90">
        <v>0</v>
      </c>
      <c r="D977" s="90">
        <v>2</v>
      </c>
      <c r="E977" s="90">
        <v>4</v>
      </c>
      <c r="F977" s="90">
        <v>58</v>
      </c>
      <c r="G977" s="90">
        <v>2</v>
      </c>
      <c r="H977" s="90">
        <v>28</v>
      </c>
      <c r="I977" s="90">
        <v>94</v>
      </c>
    </row>
    <row r="978" spans="1:9" x14ac:dyDescent="0.15">
      <c r="A978" s="345"/>
      <c r="B978" s="355" t="s">
        <v>1234</v>
      </c>
      <c r="C978" s="90">
        <v>0</v>
      </c>
      <c r="D978" s="90">
        <v>2</v>
      </c>
      <c r="E978" s="90">
        <v>8</v>
      </c>
      <c r="F978" s="90">
        <v>53</v>
      </c>
      <c r="G978" s="90">
        <v>1</v>
      </c>
      <c r="H978" s="90">
        <v>31</v>
      </c>
      <c r="I978" s="90">
        <v>95</v>
      </c>
    </row>
    <row r="979" spans="1:9" x14ac:dyDescent="0.15">
      <c r="A979" s="345"/>
      <c r="B979" s="355" t="s">
        <v>1238</v>
      </c>
      <c r="C979" s="90">
        <v>0</v>
      </c>
      <c r="D979" s="90">
        <v>1</v>
      </c>
      <c r="E979" s="90">
        <v>11</v>
      </c>
      <c r="F979" s="90">
        <v>40</v>
      </c>
      <c r="G979" s="90">
        <v>1</v>
      </c>
      <c r="H979" s="90">
        <v>25</v>
      </c>
      <c r="I979" s="90">
        <v>78</v>
      </c>
    </row>
    <row r="980" spans="1:9" x14ac:dyDescent="0.15">
      <c r="A980" s="345"/>
      <c r="B980" s="355" t="s">
        <v>1241</v>
      </c>
      <c r="C980" s="90">
        <v>1</v>
      </c>
      <c r="D980" s="90">
        <v>3</v>
      </c>
      <c r="E980" s="90">
        <v>6</v>
      </c>
      <c r="F980" s="90">
        <v>12</v>
      </c>
      <c r="G980" s="90">
        <v>0</v>
      </c>
      <c r="H980" s="90">
        <v>16</v>
      </c>
      <c r="I980" s="90">
        <v>38</v>
      </c>
    </row>
    <row r="981" spans="1:9" x14ac:dyDescent="0.15">
      <c r="A981" s="345"/>
      <c r="B981" s="355" t="s">
        <v>1244</v>
      </c>
      <c r="C981" s="90">
        <v>1</v>
      </c>
      <c r="D981" s="90">
        <v>1</v>
      </c>
      <c r="E981" s="90">
        <v>4</v>
      </c>
      <c r="F981" s="90">
        <v>37</v>
      </c>
      <c r="G981" s="90">
        <v>0</v>
      </c>
      <c r="H981" s="90">
        <v>25</v>
      </c>
      <c r="I981" s="90">
        <v>68</v>
      </c>
    </row>
    <row r="982" spans="1:9" x14ac:dyDescent="0.15">
      <c r="A982" s="345"/>
      <c r="B982" s="355" t="s">
        <v>1247</v>
      </c>
      <c r="C982" s="90">
        <v>1</v>
      </c>
      <c r="D982" s="90">
        <v>1</v>
      </c>
      <c r="E982" s="90">
        <v>2</v>
      </c>
      <c r="F982" s="90">
        <v>26</v>
      </c>
      <c r="G982" s="90">
        <v>1</v>
      </c>
      <c r="H982" s="90">
        <v>21</v>
      </c>
      <c r="I982" s="90">
        <v>52</v>
      </c>
    </row>
    <row r="983" spans="1:9" x14ac:dyDescent="0.15">
      <c r="A983" s="345"/>
      <c r="B983" s="355" t="s">
        <v>1249</v>
      </c>
      <c r="C983" s="90">
        <v>0</v>
      </c>
      <c r="D983" s="90">
        <v>3</v>
      </c>
      <c r="E983" s="90">
        <v>4</v>
      </c>
      <c r="F983" s="90">
        <v>33</v>
      </c>
      <c r="G983" s="90">
        <v>4</v>
      </c>
      <c r="H983" s="90">
        <v>30</v>
      </c>
      <c r="I983" s="90">
        <v>74</v>
      </c>
    </row>
    <row r="984" spans="1:9" x14ac:dyDescent="0.15">
      <c r="A984" s="345"/>
      <c r="B984" s="355" t="s">
        <v>1251</v>
      </c>
      <c r="C984" s="90">
        <v>1</v>
      </c>
      <c r="D984" s="90">
        <v>4</v>
      </c>
      <c r="E984" s="90">
        <v>8</v>
      </c>
      <c r="F984" s="90">
        <v>32</v>
      </c>
      <c r="G984" s="90">
        <v>3</v>
      </c>
      <c r="H984" s="90">
        <v>23</v>
      </c>
      <c r="I984" s="90">
        <v>71</v>
      </c>
    </row>
    <row r="985" spans="1:9" x14ac:dyDescent="0.15">
      <c r="A985" s="345"/>
      <c r="B985" s="355" t="s">
        <v>1253</v>
      </c>
      <c r="C985" s="90">
        <v>1</v>
      </c>
      <c r="D985" s="90">
        <v>4</v>
      </c>
      <c r="E985" s="90">
        <v>7</v>
      </c>
      <c r="F985" s="90">
        <v>32</v>
      </c>
      <c r="G985" s="90">
        <v>3</v>
      </c>
      <c r="H985" s="90">
        <v>27</v>
      </c>
      <c r="I985" s="90">
        <v>74</v>
      </c>
    </row>
    <row r="986" spans="1:9" x14ac:dyDescent="0.15">
      <c r="A986" s="345"/>
      <c r="B986" s="355" t="s">
        <v>1255</v>
      </c>
      <c r="C986" s="90">
        <v>0</v>
      </c>
      <c r="D986" s="90">
        <v>2</v>
      </c>
      <c r="E986" s="90">
        <v>7</v>
      </c>
      <c r="F986" s="90">
        <v>34</v>
      </c>
      <c r="G986" s="90">
        <v>1</v>
      </c>
      <c r="H986" s="90">
        <v>21</v>
      </c>
      <c r="I986" s="90">
        <v>65</v>
      </c>
    </row>
    <row r="987" spans="1:9" x14ac:dyDescent="0.15">
      <c r="A987" s="345"/>
      <c r="B987" s="355" t="s">
        <v>1257</v>
      </c>
      <c r="C987" s="90">
        <v>0</v>
      </c>
      <c r="D987" s="90">
        <v>2</v>
      </c>
      <c r="E987" s="90">
        <v>6</v>
      </c>
      <c r="F987" s="90">
        <v>29</v>
      </c>
      <c r="G987" s="90">
        <v>0</v>
      </c>
      <c r="H987" s="90">
        <v>20</v>
      </c>
      <c r="I987" s="90">
        <v>57</v>
      </c>
    </row>
    <row r="988" spans="1:9" x14ac:dyDescent="0.15">
      <c r="A988" s="365"/>
      <c r="B988" s="367" t="s">
        <v>1259</v>
      </c>
      <c r="C988" s="90">
        <v>0</v>
      </c>
      <c r="D988" s="90">
        <v>4</v>
      </c>
      <c r="E988" s="90">
        <v>7</v>
      </c>
      <c r="F988" s="90">
        <v>37</v>
      </c>
      <c r="G988" s="90">
        <v>0</v>
      </c>
      <c r="H988" s="90">
        <v>22</v>
      </c>
      <c r="I988" s="90">
        <v>70</v>
      </c>
    </row>
    <row r="989" spans="1:9" x14ac:dyDescent="0.15">
      <c r="A989" s="365"/>
      <c r="B989" s="367" t="s">
        <v>1262</v>
      </c>
      <c r="C989" s="90">
        <v>1</v>
      </c>
      <c r="D989" s="90">
        <v>3</v>
      </c>
      <c r="E989" s="90">
        <v>7</v>
      </c>
      <c r="F989" s="90">
        <v>27</v>
      </c>
      <c r="G989" s="90">
        <v>0</v>
      </c>
      <c r="H989" s="90">
        <v>21</v>
      </c>
      <c r="I989" s="90">
        <v>59</v>
      </c>
    </row>
    <row r="990" spans="1:9" x14ac:dyDescent="0.15">
      <c r="A990" s="365"/>
      <c r="B990" s="367" t="s">
        <v>1263</v>
      </c>
      <c r="C990" s="90">
        <v>0</v>
      </c>
      <c r="D990" s="90">
        <v>1</v>
      </c>
      <c r="E990" s="90">
        <v>7</v>
      </c>
      <c r="F990" s="90">
        <v>40</v>
      </c>
      <c r="G990" s="90">
        <v>0</v>
      </c>
      <c r="H990" s="90">
        <v>16</v>
      </c>
      <c r="I990" s="90">
        <v>64</v>
      </c>
    </row>
    <row r="991" spans="1:9" x14ac:dyDescent="0.15">
      <c r="A991" s="365"/>
      <c r="B991" s="367" t="s">
        <v>1265</v>
      </c>
      <c r="C991" s="90">
        <v>1</v>
      </c>
      <c r="D991" s="90">
        <v>2</v>
      </c>
      <c r="E991" s="90">
        <v>8</v>
      </c>
      <c r="F991" s="90">
        <v>36</v>
      </c>
      <c r="G991" s="90">
        <v>0</v>
      </c>
      <c r="H991" s="90">
        <v>19</v>
      </c>
      <c r="I991" s="90">
        <v>66</v>
      </c>
    </row>
    <row r="992" spans="1:9" x14ac:dyDescent="0.15">
      <c r="A992" s="365"/>
      <c r="B992" s="367" t="s">
        <v>1267</v>
      </c>
      <c r="C992" s="90">
        <v>1</v>
      </c>
      <c r="D992" s="90">
        <v>3</v>
      </c>
      <c r="E992" s="90">
        <v>8</v>
      </c>
      <c r="F992" s="90">
        <v>36</v>
      </c>
      <c r="G992" s="90">
        <v>2</v>
      </c>
      <c r="H992" s="90">
        <v>29</v>
      </c>
      <c r="I992" s="90">
        <v>79</v>
      </c>
    </row>
    <row r="993" spans="1:9" x14ac:dyDescent="0.15">
      <c r="A993" s="365"/>
      <c r="B993" s="367" t="s">
        <v>1269</v>
      </c>
      <c r="C993" s="90">
        <v>3</v>
      </c>
      <c r="D993" s="90">
        <v>1</v>
      </c>
      <c r="E993" s="90">
        <v>10</v>
      </c>
      <c r="F993" s="90">
        <v>31</v>
      </c>
      <c r="G993" s="90">
        <v>1</v>
      </c>
      <c r="H993" s="90">
        <v>20</v>
      </c>
      <c r="I993" s="90">
        <v>66</v>
      </c>
    </row>
    <row r="994" spans="1:9" x14ac:dyDescent="0.15">
      <c r="A994" s="365"/>
      <c r="B994" s="367" t="s">
        <v>1271</v>
      </c>
      <c r="C994" s="90">
        <v>2</v>
      </c>
      <c r="D994" s="90">
        <v>1</v>
      </c>
      <c r="E994" s="90">
        <v>7</v>
      </c>
      <c r="F994" s="90">
        <v>33</v>
      </c>
      <c r="G994" s="90">
        <v>0</v>
      </c>
      <c r="H994" s="90">
        <v>22</v>
      </c>
      <c r="I994" s="90">
        <v>65</v>
      </c>
    </row>
    <row r="995" spans="1:9" x14ac:dyDescent="0.15">
      <c r="A995" s="365"/>
      <c r="B995" s="367" t="s">
        <v>1273</v>
      </c>
      <c r="C995" s="90">
        <v>2</v>
      </c>
      <c r="D995" s="90">
        <v>1</v>
      </c>
      <c r="E995" s="90">
        <v>9</v>
      </c>
      <c r="F995" s="90">
        <v>41</v>
      </c>
      <c r="G995" s="90">
        <v>2</v>
      </c>
      <c r="H995" s="90">
        <v>29</v>
      </c>
      <c r="I995" s="90">
        <v>84</v>
      </c>
    </row>
    <row r="996" spans="1:9" x14ac:dyDescent="0.15">
      <c r="A996" s="365"/>
      <c r="B996" s="367" t="s">
        <v>1276</v>
      </c>
      <c r="C996" s="90">
        <v>2</v>
      </c>
      <c r="D996" s="90">
        <v>3</v>
      </c>
      <c r="E996" s="90">
        <v>16</v>
      </c>
      <c r="F996" s="90">
        <v>28</v>
      </c>
      <c r="G996" s="90">
        <v>3</v>
      </c>
      <c r="H996" s="90">
        <v>23</v>
      </c>
      <c r="I996" s="90">
        <v>75</v>
      </c>
    </row>
    <row r="997" spans="1:9" x14ac:dyDescent="0.15">
      <c r="A997" s="365"/>
      <c r="B997" s="367" t="s">
        <v>1277</v>
      </c>
      <c r="C997" s="90">
        <v>2</v>
      </c>
      <c r="D997" s="90">
        <v>4</v>
      </c>
      <c r="E997" s="90">
        <v>7</v>
      </c>
      <c r="F997" s="90">
        <v>24</v>
      </c>
      <c r="G997" s="90">
        <v>3</v>
      </c>
      <c r="H997" s="90">
        <v>22</v>
      </c>
      <c r="I997" s="90">
        <v>62</v>
      </c>
    </row>
    <row r="998" spans="1:9" x14ac:dyDescent="0.15">
      <c r="A998" s="389"/>
      <c r="B998" s="367" t="s">
        <v>1279</v>
      </c>
      <c r="C998" s="90">
        <f>$C$119</f>
        <v>1</v>
      </c>
      <c r="D998" s="90">
        <f>$D$119</f>
        <v>1</v>
      </c>
      <c r="E998" s="90">
        <f>$E$119</f>
        <v>7</v>
      </c>
      <c r="F998" s="90">
        <f>$F$119</f>
        <v>35</v>
      </c>
      <c r="G998" s="90">
        <f>$G$119</f>
        <v>3</v>
      </c>
      <c r="H998" s="90">
        <f>$H$119</f>
        <v>31</v>
      </c>
      <c r="I998" s="90">
        <f>$I$119</f>
        <v>78</v>
      </c>
    </row>
    <row r="999" spans="1:9" x14ac:dyDescent="0.15">
      <c r="C999" s="15"/>
      <c r="H999" s="15"/>
    </row>
    <row r="1000" spans="1:9" x14ac:dyDescent="0.15">
      <c r="B1000" s="33" t="s">
        <v>511</v>
      </c>
      <c r="C1000" s="34">
        <f>SUM(C998-C997)/C997</f>
        <v>-0.5</v>
      </c>
      <c r="D1000" s="34">
        <f t="shared" ref="D1000:I1000" si="4">SUM(D998-D997)/D997</f>
        <v>-0.75</v>
      </c>
      <c r="E1000" s="34">
        <f t="shared" si="4"/>
        <v>0</v>
      </c>
      <c r="F1000" s="34">
        <f t="shared" si="4"/>
        <v>0.45833333333333331</v>
      </c>
      <c r="G1000" s="34">
        <f t="shared" si="4"/>
        <v>0</v>
      </c>
      <c r="H1000" s="34">
        <f t="shared" si="4"/>
        <v>0.40909090909090912</v>
      </c>
      <c r="I1000" s="34">
        <f t="shared" si="4"/>
        <v>0.25806451612903225</v>
      </c>
    </row>
    <row r="1001" spans="1:9" x14ac:dyDescent="0.15">
      <c r="B1001" s="33" t="s">
        <v>512</v>
      </c>
      <c r="C1001" s="34">
        <f>SUM(C998-C995)/C995</f>
        <v>-0.5</v>
      </c>
      <c r="D1001" s="34">
        <f>SUM(D998-D995)/D995</f>
        <v>0</v>
      </c>
      <c r="E1001" s="34">
        <f t="shared" ref="E1001:I1001" si="5">SUM(E998-E995)/E995</f>
        <v>-0.22222222222222221</v>
      </c>
      <c r="F1001" s="34">
        <f t="shared" si="5"/>
        <v>-0.14634146341463414</v>
      </c>
      <c r="G1001" s="34">
        <f t="shared" si="5"/>
        <v>0.5</v>
      </c>
      <c r="H1001" s="34">
        <f t="shared" si="5"/>
        <v>6.8965517241379309E-2</v>
      </c>
      <c r="I1001" s="34">
        <f t="shared" si="5"/>
        <v>-7.1428571428571425E-2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124"/>
  <sheetViews>
    <sheetView showGridLines="0" topLeftCell="A635" zoomScale="70" zoomScaleNormal="70" zoomScalePageLayoutView="70" workbookViewId="0">
      <selection activeCell="A3" sqref="A3"/>
    </sheetView>
  </sheetViews>
  <sheetFormatPr baseColWidth="10" defaultColWidth="8.83203125" defaultRowHeight="12" x14ac:dyDescent="0.15"/>
  <cols>
    <col min="1" max="1" width="29.6640625" style="14" customWidth="1"/>
    <col min="2" max="3" width="19.6640625" style="14" customWidth="1"/>
    <col min="4" max="4" width="17.5" style="15" customWidth="1"/>
    <col min="5" max="5" width="15.1640625" style="15" customWidth="1"/>
    <col min="6" max="6" width="17" style="15" customWidth="1"/>
    <col min="7" max="7" width="19.6640625" style="15" customWidth="1"/>
    <col min="8" max="9" width="8.83203125" style="14"/>
    <col min="10" max="16384" width="8.83203125" style="16"/>
  </cols>
  <sheetData>
    <row r="2" spans="1:7" s="121" customFormat="1" ht="23" x14ac:dyDescent="0.15">
      <c r="A2" s="121" t="s">
        <v>55</v>
      </c>
    </row>
    <row r="3" spans="1:7" s="119" customFormat="1" ht="14" x14ac:dyDescent="0.15">
      <c r="A3" s="122" t="s">
        <v>1297</v>
      </c>
    </row>
    <row r="6" spans="1:7" x14ac:dyDescent="0.15">
      <c r="D6" s="14"/>
      <c r="E6" s="14"/>
      <c r="F6" s="14"/>
      <c r="G6" s="14"/>
    </row>
    <row r="7" spans="1:7" x14ac:dyDescent="0.15">
      <c r="A7" s="14" t="s">
        <v>151</v>
      </c>
      <c r="B7" s="347"/>
      <c r="C7" s="392" t="s">
        <v>1072</v>
      </c>
      <c r="D7" s="392" t="s">
        <v>152</v>
      </c>
      <c r="E7" s="392" t="s">
        <v>153</v>
      </c>
      <c r="F7" s="392" t="s">
        <v>154</v>
      </c>
      <c r="G7" s="331"/>
    </row>
    <row r="8" spans="1:7" x14ac:dyDescent="0.15">
      <c r="A8" s="17" t="s">
        <v>1175</v>
      </c>
      <c r="B8" s="348" t="s">
        <v>156</v>
      </c>
      <c r="C8" s="392" t="s">
        <v>1073</v>
      </c>
      <c r="D8" s="393" t="s">
        <v>157</v>
      </c>
      <c r="E8" s="393" t="s">
        <v>158</v>
      </c>
      <c r="F8" s="393" t="s">
        <v>159</v>
      </c>
      <c r="G8" s="331"/>
    </row>
    <row r="9" spans="1:7" x14ac:dyDescent="0.15">
      <c r="B9" s="347"/>
      <c r="C9" s="391"/>
      <c r="D9" s="392"/>
      <c r="E9" s="392"/>
      <c r="F9" s="392"/>
      <c r="G9" s="331" t="s">
        <v>160</v>
      </c>
    </row>
    <row r="10" spans="1:7" x14ac:dyDescent="0.15">
      <c r="A10" s="14" t="s">
        <v>161</v>
      </c>
      <c r="B10" s="345"/>
      <c r="C10" s="390">
        <v>0</v>
      </c>
      <c r="D10" s="390">
        <v>0</v>
      </c>
      <c r="E10" s="390">
        <v>2</v>
      </c>
      <c r="F10" s="390">
        <v>0</v>
      </c>
      <c r="G10" s="329">
        <f>SUM(C10+D10+E10+F10)</f>
        <v>2</v>
      </c>
    </row>
    <row r="11" spans="1:7" x14ac:dyDescent="0.15">
      <c r="A11" s="14" t="s">
        <v>162</v>
      </c>
      <c r="B11" s="345"/>
      <c r="C11" s="390">
        <v>0</v>
      </c>
      <c r="D11" s="390">
        <v>0</v>
      </c>
      <c r="E11" s="390">
        <v>0</v>
      </c>
      <c r="F11" s="390">
        <v>3</v>
      </c>
      <c r="G11" s="329">
        <f>SUM(C11+D11+E11+F11)</f>
        <v>3</v>
      </c>
    </row>
    <row r="12" spans="1:7" ht="13" x14ac:dyDescent="0.15">
      <c r="B12" s="345"/>
      <c r="C12" s="388"/>
      <c r="D12" s="389"/>
      <c r="E12" s="389"/>
      <c r="F12" s="389"/>
      <c r="G12" s="328"/>
    </row>
    <row r="13" spans="1:7" ht="13" x14ac:dyDescent="0.15">
      <c r="B13" s="345"/>
      <c r="C13" s="388"/>
      <c r="D13" s="389"/>
      <c r="E13" s="389"/>
      <c r="F13" s="389"/>
      <c r="G13" s="328"/>
    </row>
    <row r="14" spans="1:7" x14ac:dyDescent="0.15">
      <c r="A14" s="14" t="s">
        <v>151</v>
      </c>
      <c r="B14" s="347"/>
      <c r="C14" s="392" t="s">
        <v>1072</v>
      </c>
      <c r="D14" s="392" t="s">
        <v>152</v>
      </c>
      <c r="E14" s="392" t="s">
        <v>153</v>
      </c>
      <c r="F14" s="392" t="s">
        <v>154</v>
      </c>
      <c r="G14" s="331"/>
    </row>
    <row r="15" spans="1:7" x14ac:dyDescent="0.15">
      <c r="A15" s="17" t="s">
        <v>515</v>
      </c>
      <c r="B15" s="348" t="s">
        <v>156</v>
      </c>
      <c r="C15" s="392" t="s">
        <v>1073</v>
      </c>
      <c r="D15" s="393" t="s">
        <v>157</v>
      </c>
      <c r="E15" s="393" t="s">
        <v>158</v>
      </c>
      <c r="F15" s="393" t="s">
        <v>159</v>
      </c>
      <c r="G15" s="331"/>
    </row>
    <row r="16" spans="1:7" x14ac:dyDescent="0.15">
      <c r="A16" s="35" t="s">
        <v>516</v>
      </c>
      <c r="B16" s="347"/>
      <c r="C16" s="391"/>
      <c r="D16" s="392"/>
      <c r="E16" s="392"/>
      <c r="F16" s="392"/>
      <c r="G16" s="331" t="s">
        <v>160</v>
      </c>
    </row>
    <row r="17" spans="1:7" x14ac:dyDescent="0.15">
      <c r="A17" s="14" t="s">
        <v>161</v>
      </c>
      <c r="B17" s="345"/>
      <c r="C17" s="390">
        <v>0</v>
      </c>
      <c r="D17" s="390">
        <v>0</v>
      </c>
      <c r="E17" s="390">
        <v>0</v>
      </c>
      <c r="F17" s="390">
        <v>0</v>
      </c>
      <c r="G17" s="329">
        <f>SUM(C17+D17+E17+F17)</f>
        <v>0</v>
      </c>
    </row>
    <row r="18" spans="1:7" x14ac:dyDescent="0.15">
      <c r="A18" s="14" t="s">
        <v>162</v>
      </c>
      <c r="B18" s="345"/>
      <c r="C18" s="390">
        <v>0</v>
      </c>
      <c r="D18" s="390">
        <v>0</v>
      </c>
      <c r="E18" s="390">
        <v>0</v>
      </c>
      <c r="F18" s="390">
        <v>0</v>
      </c>
      <c r="G18" s="329">
        <f>SUM(C18+D18+E18+F18)</f>
        <v>0</v>
      </c>
    </row>
    <row r="19" spans="1:7" ht="13" x14ac:dyDescent="0.15">
      <c r="B19" s="345"/>
      <c r="C19" s="388"/>
      <c r="D19" s="389"/>
      <c r="E19" s="389"/>
      <c r="F19" s="389"/>
      <c r="G19" s="328"/>
    </row>
    <row r="20" spans="1:7" ht="13" x14ac:dyDescent="0.15">
      <c r="B20" s="345"/>
      <c r="C20" s="388"/>
      <c r="D20" s="389"/>
      <c r="E20" s="389"/>
      <c r="F20" s="389"/>
      <c r="G20" s="328"/>
    </row>
    <row r="21" spans="1:7" x14ac:dyDescent="0.15">
      <c r="A21" s="14" t="s">
        <v>151</v>
      </c>
      <c r="B21" s="347"/>
      <c r="C21" s="392" t="s">
        <v>1072</v>
      </c>
      <c r="D21" s="392" t="s">
        <v>152</v>
      </c>
      <c r="E21" s="392" t="s">
        <v>153</v>
      </c>
      <c r="F21" s="392" t="s">
        <v>154</v>
      </c>
      <c r="G21" s="331"/>
    </row>
    <row r="22" spans="1:7" x14ac:dyDescent="0.15">
      <c r="A22" s="17" t="s">
        <v>515</v>
      </c>
      <c r="B22" s="348" t="s">
        <v>156</v>
      </c>
      <c r="C22" s="392" t="s">
        <v>1073</v>
      </c>
      <c r="D22" s="393" t="s">
        <v>157</v>
      </c>
      <c r="E22" s="393" t="s">
        <v>158</v>
      </c>
      <c r="F22" s="393" t="s">
        <v>159</v>
      </c>
      <c r="G22" s="331"/>
    </row>
    <row r="23" spans="1:7" x14ac:dyDescent="0.15">
      <c r="A23" s="35" t="s">
        <v>517</v>
      </c>
      <c r="B23" s="347"/>
      <c r="C23" s="391"/>
      <c r="D23" s="392"/>
      <c r="E23" s="392"/>
      <c r="F23" s="392"/>
      <c r="G23" s="331" t="s">
        <v>160</v>
      </c>
    </row>
    <row r="24" spans="1:7" x14ac:dyDescent="0.15">
      <c r="A24" s="14" t="s">
        <v>161</v>
      </c>
      <c r="B24" s="345"/>
      <c r="C24" s="390">
        <v>0</v>
      </c>
      <c r="D24" s="390">
        <v>0</v>
      </c>
      <c r="E24" s="390">
        <v>0</v>
      </c>
      <c r="F24" s="390">
        <v>3</v>
      </c>
      <c r="G24" s="329">
        <v>0</v>
      </c>
    </row>
    <row r="25" spans="1:7" x14ac:dyDescent="0.15">
      <c r="A25" s="14" t="s">
        <v>162</v>
      </c>
      <c r="B25" s="345"/>
      <c r="C25" s="390">
        <v>0</v>
      </c>
      <c r="D25" s="390">
        <v>0</v>
      </c>
      <c r="E25" s="390">
        <v>0</v>
      </c>
      <c r="F25" s="390">
        <v>12</v>
      </c>
      <c r="G25" s="329">
        <v>0</v>
      </c>
    </row>
    <row r="26" spans="1:7" ht="13" x14ac:dyDescent="0.15">
      <c r="B26" s="345"/>
      <c r="C26" s="388"/>
      <c r="D26" s="389"/>
      <c r="E26" s="389"/>
      <c r="F26" s="389"/>
      <c r="G26" s="328"/>
    </row>
    <row r="27" spans="1:7" ht="13" x14ac:dyDescent="0.15">
      <c r="B27" s="345"/>
      <c r="C27" s="388"/>
      <c r="D27" s="389"/>
      <c r="E27" s="389"/>
      <c r="F27" s="389"/>
      <c r="G27" s="328"/>
    </row>
    <row r="28" spans="1:7" x14ac:dyDescent="0.15">
      <c r="A28" s="14" t="s">
        <v>151</v>
      </c>
      <c r="B28" s="347"/>
      <c r="C28" s="392" t="s">
        <v>1072</v>
      </c>
      <c r="D28" s="392" t="s">
        <v>152</v>
      </c>
      <c r="E28" s="392" t="s">
        <v>153</v>
      </c>
      <c r="F28" s="392" t="s">
        <v>154</v>
      </c>
      <c r="G28" s="331"/>
    </row>
    <row r="29" spans="1:7" x14ac:dyDescent="0.15">
      <c r="A29" s="35" t="s">
        <v>518</v>
      </c>
      <c r="B29" s="348" t="s">
        <v>156</v>
      </c>
      <c r="C29" s="392" t="s">
        <v>1073</v>
      </c>
      <c r="D29" s="393" t="s">
        <v>157</v>
      </c>
      <c r="E29" s="393" t="s">
        <v>158</v>
      </c>
      <c r="F29" s="393" t="s">
        <v>159</v>
      </c>
      <c r="G29" s="331"/>
    </row>
    <row r="30" spans="1:7" x14ac:dyDescent="0.15">
      <c r="B30" s="347"/>
      <c r="C30" s="391"/>
      <c r="D30" s="392"/>
      <c r="E30" s="392"/>
      <c r="F30" s="392"/>
      <c r="G30" s="331" t="s">
        <v>160</v>
      </c>
    </row>
    <row r="31" spans="1:7" x14ac:dyDescent="0.15">
      <c r="A31" s="14" t="s">
        <v>161</v>
      </c>
      <c r="B31" s="345"/>
      <c r="C31" s="390">
        <v>0</v>
      </c>
      <c r="D31" s="390">
        <v>0</v>
      </c>
      <c r="E31" s="390">
        <v>0</v>
      </c>
      <c r="F31" s="390">
        <v>6</v>
      </c>
      <c r="G31" s="329">
        <f>C31+D31+E31+F31</f>
        <v>6</v>
      </c>
    </row>
    <row r="32" spans="1:7" x14ac:dyDescent="0.15">
      <c r="A32" s="14" t="s">
        <v>162</v>
      </c>
      <c r="B32" s="345"/>
      <c r="C32" s="390">
        <v>0</v>
      </c>
      <c r="D32" s="390">
        <v>0</v>
      </c>
      <c r="E32" s="390">
        <v>0</v>
      </c>
      <c r="F32" s="390">
        <v>3</v>
      </c>
      <c r="G32" s="329">
        <f>C32+D32+E32+F32</f>
        <v>3</v>
      </c>
    </row>
    <row r="33" spans="1:7" ht="13" x14ac:dyDescent="0.15">
      <c r="B33" s="345"/>
      <c r="C33" s="388"/>
      <c r="D33" s="389"/>
      <c r="E33" s="389"/>
      <c r="F33" s="389"/>
      <c r="G33" s="328"/>
    </row>
    <row r="34" spans="1:7" ht="13" x14ac:dyDescent="0.15">
      <c r="B34" s="345"/>
      <c r="C34" s="388"/>
      <c r="D34" s="389"/>
      <c r="E34" s="389"/>
      <c r="F34" s="389"/>
      <c r="G34" s="328"/>
    </row>
    <row r="35" spans="1:7" x14ac:dyDescent="0.15">
      <c r="A35" s="14" t="s">
        <v>151</v>
      </c>
      <c r="B35" s="347"/>
      <c r="C35" s="392" t="s">
        <v>1072</v>
      </c>
      <c r="D35" s="392" t="s">
        <v>152</v>
      </c>
      <c r="E35" s="392" t="s">
        <v>153</v>
      </c>
      <c r="F35" s="392" t="s">
        <v>154</v>
      </c>
      <c r="G35" s="331"/>
    </row>
    <row r="36" spans="1:7" x14ac:dyDescent="0.15">
      <c r="A36" s="35" t="s">
        <v>519</v>
      </c>
      <c r="B36" s="348" t="s">
        <v>156</v>
      </c>
      <c r="C36" s="392" t="s">
        <v>1073</v>
      </c>
      <c r="D36" s="393" t="s">
        <v>157</v>
      </c>
      <c r="E36" s="393" t="s">
        <v>158</v>
      </c>
      <c r="F36" s="393" t="s">
        <v>159</v>
      </c>
      <c r="G36" s="331"/>
    </row>
    <row r="37" spans="1:7" x14ac:dyDescent="0.15">
      <c r="B37" s="347"/>
      <c r="C37" s="391"/>
      <c r="D37" s="392"/>
      <c r="E37" s="392"/>
      <c r="F37" s="392"/>
      <c r="G37" s="331" t="s">
        <v>160</v>
      </c>
    </row>
    <row r="38" spans="1:7" x14ac:dyDescent="0.15">
      <c r="A38" s="14" t="s">
        <v>161</v>
      </c>
      <c r="B38" s="345"/>
      <c r="C38" s="390">
        <v>0</v>
      </c>
      <c r="D38" s="390">
        <v>0</v>
      </c>
      <c r="E38" s="390">
        <v>0</v>
      </c>
      <c r="F38" s="390">
        <v>6</v>
      </c>
      <c r="G38" s="329">
        <f>SUM(C38+D38+E38+F38)</f>
        <v>6</v>
      </c>
    </row>
    <row r="39" spans="1:7" x14ac:dyDescent="0.15">
      <c r="A39" s="14" t="s">
        <v>162</v>
      </c>
      <c r="B39" s="345"/>
      <c r="C39" s="390">
        <v>0</v>
      </c>
      <c r="D39" s="390">
        <v>0</v>
      </c>
      <c r="E39" s="390">
        <v>4</v>
      </c>
      <c r="F39" s="390">
        <v>4</v>
      </c>
      <c r="G39" s="329">
        <f>SUM(C39+D39+E39+F39)</f>
        <v>8</v>
      </c>
    </row>
    <row r="40" spans="1:7" ht="13" x14ac:dyDescent="0.15">
      <c r="B40" s="345"/>
      <c r="C40" s="388"/>
      <c r="D40" s="389"/>
      <c r="E40" s="389"/>
      <c r="F40" s="389"/>
      <c r="G40" s="328"/>
    </row>
    <row r="41" spans="1:7" ht="13" x14ac:dyDescent="0.15">
      <c r="B41" s="345"/>
      <c r="C41" s="388"/>
      <c r="D41" s="389"/>
      <c r="E41" s="389"/>
      <c r="F41" s="389"/>
      <c r="G41" s="328"/>
    </row>
    <row r="42" spans="1:7" x14ac:dyDescent="0.15">
      <c r="A42" s="14" t="s">
        <v>151</v>
      </c>
      <c r="B42" s="347"/>
      <c r="C42" s="392" t="s">
        <v>1072</v>
      </c>
      <c r="D42" s="392" t="s">
        <v>152</v>
      </c>
      <c r="E42" s="392" t="s">
        <v>153</v>
      </c>
      <c r="F42" s="392" t="s">
        <v>154</v>
      </c>
      <c r="G42" s="331"/>
    </row>
    <row r="43" spans="1:7" x14ac:dyDescent="0.15">
      <c r="A43" s="17" t="s">
        <v>1174</v>
      </c>
      <c r="B43" s="348" t="s">
        <v>156</v>
      </c>
      <c r="C43" s="392" t="s">
        <v>1073</v>
      </c>
      <c r="D43" s="393" t="s">
        <v>157</v>
      </c>
      <c r="E43" s="393" t="s">
        <v>158</v>
      </c>
      <c r="F43" s="393" t="s">
        <v>159</v>
      </c>
      <c r="G43" s="331"/>
    </row>
    <row r="44" spans="1:7" x14ac:dyDescent="0.15">
      <c r="A44" s="35" t="s">
        <v>520</v>
      </c>
      <c r="B44" s="347"/>
      <c r="C44" s="391"/>
      <c r="D44" s="392"/>
      <c r="E44" s="392"/>
      <c r="F44" s="392"/>
      <c r="G44" s="331" t="s">
        <v>160</v>
      </c>
    </row>
    <row r="45" spans="1:7" x14ac:dyDescent="0.15">
      <c r="A45" s="14" t="s">
        <v>161</v>
      </c>
      <c r="B45" s="345"/>
      <c r="C45" s="390">
        <v>0</v>
      </c>
      <c r="D45" s="390">
        <v>0</v>
      </c>
      <c r="E45" s="390">
        <v>0</v>
      </c>
      <c r="F45" s="390">
        <v>4</v>
      </c>
      <c r="G45" s="329">
        <f>SUM(C45+D45+E45+F45)</f>
        <v>4</v>
      </c>
    </row>
    <row r="46" spans="1:7" x14ac:dyDescent="0.15">
      <c r="A46" s="14" t="s">
        <v>162</v>
      </c>
      <c r="B46" s="345"/>
      <c r="C46" s="390">
        <v>0</v>
      </c>
      <c r="D46" s="390">
        <v>0</v>
      </c>
      <c r="E46" s="390">
        <v>0</v>
      </c>
      <c r="F46" s="390">
        <v>7</v>
      </c>
      <c r="G46" s="329">
        <f>SUM(C46+D46+E46+F46)</f>
        <v>7</v>
      </c>
    </row>
    <row r="47" spans="1:7" ht="13" x14ac:dyDescent="0.15">
      <c r="B47" s="345"/>
      <c r="C47" s="388"/>
      <c r="D47" s="389"/>
      <c r="E47" s="389"/>
      <c r="F47" s="389"/>
      <c r="G47" s="328"/>
    </row>
    <row r="48" spans="1:7" ht="13" x14ac:dyDescent="0.15">
      <c r="B48" s="345"/>
      <c r="C48" s="388"/>
      <c r="D48" s="389"/>
      <c r="E48" s="389"/>
      <c r="F48" s="389"/>
      <c r="G48" s="328"/>
    </row>
    <row r="49" spans="1:7" x14ac:dyDescent="0.15">
      <c r="A49" s="14" t="s">
        <v>151</v>
      </c>
      <c r="B49" s="347"/>
      <c r="C49" s="392" t="s">
        <v>1072</v>
      </c>
      <c r="D49" s="392" t="s">
        <v>152</v>
      </c>
      <c r="E49" s="392" t="s">
        <v>153</v>
      </c>
      <c r="F49" s="392" t="s">
        <v>154</v>
      </c>
      <c r="G49" s="331"/>
    </row>
    <row r="50" spans="1:7" x14ac:dyDescent="0.15">
      <c r="A50" s="17" t="s">
        <v>1174</v>
      </c>
      <c r="B50" s="348" t="s">
        <v>156</v>
      </c>
      <c r="C50" s="392" t="s">
        <v>1073</v>
      </c>
      <c r="D50" s="393" t="s">
        <v>157</v>
      </c>
      <c r="E50" s="393" t="s">
        <v>158</v>
      </c>
      <c r="F50" s="393" t="s">
        <v>159</v>
      </c>
      <c r="G50" s="331"/>
    </row>
    <row r="51" spans="1:7" x14ac:dyDescent="0.15">
      <c r="A51" s="35" t="s">
        <v>521</v>
      </c>
      <c r="B51" s="347"/>
      <c r="C51" s="391"/>
      <c r="D51" s="392"/>
      <c r="E51" s="392"/>
      <c r="F51" s="392"/>
      <c r="G51" s="331" t="s">
        <v>160</v>
      </c>
    </row>
    <row r="52" spans="1:7" x14ac:dyDescent="0.15">
      <c r="A52" s="14" t="s">
        <v>161</v>
      </c>
      <c r="B52" s="345"/>
      <c r="C52" s="390">
        <v>0</v>
      </c>
      <c r="D52" s="390">
        <v>0</v>
      </c>
      <c r="E52" s="390">
        <v>0</v>
      </c>
      <c r="F52" s="390">
        <v>0</v>
      </c>
      <c r="G52" s="329">
        <v>0</v>
      </c>
    </row>
    <row r="53" spans="1:7" x14ac:dyDescent="0.15">
      <c r="A53" s="14" t="s">
        <v>162</v>
      </c>
      <c r="B53" s="345"/>
      <c r="C53" s="390">
        <v>0</v>
      </c>
      <c r="D53" s="390">
        <v>0</v>
      </c>
      <c r="E53" s="390">
        <v>0</v>
      </c>
      <c r="F53" s="390">
        <v>0</v>
      </c>
      <c r="G53" s="329">
        <v>0</v>
      </c>
    </row>
    <row r="54" spans="1:7" ht="13" x14ac:dyDescent="0.15">
      <c r="B54" s="345"/>
      <c r="C54" s="388"/>
      <c r="D54" s="389"/>
      <c r="E54" s="389"/>
      <c r="F54" s="389"/>
      <c r="G54" s="328"/>
    </row>
    <row r="55" spans="1:7" ht="13" x14ac:dyDescent="0.15">
      <c r="B55" s="345"/>
      <c r="C55" s="388"/>
      <c r="D55" s="389"/>
      <c r="E55" s="389"/>
      <c r="F55" s="389"/>
      <c r="G55" s="328"/>
    </row>
    <row r="56" spans="1:7" x14ac:dyDescent="0.15">
      <c r="A56" s="14" t="s">
        <v>151</v>
      </c>
      <c r="B56" s="347"/>
      <c r="C56" s="392" t="s">
        <v>1072</v>
      </c>
      <c r="D56" s="392" t="s">
        <v>152</v>
      </c>
      <c r="E56" s="392" t="s">
        <v>153</v>
      </c>
      <c r="F56" s="392" t="s">
        <v>154</v>
      </c>
      <c r="G56" s="331"/>
    </row>
    <row r="57" spans="1:7" x14ac:dyDescent="0.15">
      <c r="A57" s="17" t="s">
        <v>1174</v>
      </c>
      <c r="B57" s="348" t="s">
        <v>156</v>
      </c>
      <c r="C57" s="392" t="s">
        <v>1073</v>
      </c>
      <c r="D57" s="393" t="s">
        <v>157</v>
      </c>
      <c r="E57" s="393" t="s">
        <v>158</v>
      </c>
      <c r="F57" s="393" t="s">
        <v>159</v>
      </c>
      <c r="G57" s="331"/>
    </row>
    <row r="58" spans="1:7" x14ac:dyDescent="0.15">
      <c r="A58" s="36" t="s">
        <v>522</v>
      </c>
      <c r="B58" s="347"/>
      <c r="C58" s="391"/>
      <c r="D58" s="392"/>
      <c r="E58" s="392"/>
      <c r="F58" s="392"/>
      <c r="G58" s="331" t="s">
        <v>160</v>
      </c>
    </row>
    <row r="59" spans="1:7" x14ac:dyDescent="0.15">
      <c r="A59" s="14" t="s">
        <v>161</v>
      </c>
      <c r="B59" s="345"/>
      <c r="C59" s="390">
        <v>0</v>
      </c>
      <c r="D59" s="390">
        <v>0</v>
      </c>
      <c r="E59" s="390">
        <v>0</v>
      </c>
      <c r="F59" s="390">
        <v>0</v>
      </c>
      <c r="G59" s="329">
        <v>0</v>
      </c>
    </row>
    <row r="60" spans="1:7" x14ac:dyDescent="0.15">
      <c r="A60" s="14" t="s">
        <v>162</v>
      </c>
      <c r="B60" s="345"/>
      <c r="C60" s="390">
        <v>0</v>
      </c>
      <c r="D60" s="390">
        <v>0</v>
      </c>
      <c r="E60" s="390">
        <v>0</v>
      </c>
      <c r="F60" s="390">
        <v>0</v>
      </c>
      <c r="G60" s="329">
        <v>0</v>
      </c>
    </row>
    <row r="61" spans="1:7" ht="13" x14ac:dyDescent="0.15">
      <c r="B61" s="345"/>
      <c r="C61" s="388"/>
      <c r="D61" s="389"/>
      <c r="E61" s="389"/>
      <c r="F61" s="389"/>
      <c r="G61" s="328"/>
    </row>
    <row r="62" spans="1:7" ht="13" x14ac:dyDescent="0.15">
      <c r="B62" s="345"/>
      <c r="C62" s="388"/>
      <c r="D62" s="389"/>
      <c r="E62" s="389"/>
      <c r="F62" s="389"/>
      <c r="G62" s="328"/>
    </row>
    <row r="63" spans="1:7" x14ac:dyDescent="0.15">
      <c r="A63" s="14" t="s">
        <v>151</v>
      </c>
      <c r="B63" s="347"/>
      <c r="C63" s="392" t="s">
        <v>1072</v>
      </c>
      <c r="D63" s="392" t="s">
        <v>152</v>
      </c>
      <c r="E63" s="392" t="s">
        <v>153</v>
      </c>
      <c r="F63" s="392" t="s">
        <v>154</v>
      </c>
      <c r="G63" s="331"/>
    </row>
    <row r="64" spans="1:7" x14ac:dyDescent="0.15">
      <c r="A64" s="17" t="s">
        <v>1174</v>
      </c>
      <c r="B64" s="348" t="s">
        <v>156</v>
      </c>
      <c r="C64" s="392" t="s">
        <v>1073</v>
      </c>
      <c r="D64" s="393" t="s">
        <v>157</v>
      </c>
      <c r="E64" s="393" t="s">
        <v>158</v>
      </c>
      <c r="F64" s="393" t="s">
        <v>159</v>
      </c>
      <c r="G64" s="331"/>
    </row>
    <row r="65" spans="1:7" x14ac:dyDescent="0.15">
      <c r="A65" s="35" t="s">
        <v>523</v>
      </c>
      <c r="B65" s="347"/>
      <c r="C65" s="391"/>
      <c r="D65" s="392"/>
      <c r="E65" s="392"/>
      <c r="F65" s="392"/>
      <c r="G65" s="331" t="s">
        <v>160</v>
      </c>
    </row>
    <row r="66" spans="1:7" x14ac:dyDescent="0.15">
      <c r="A66" s="14" t="s">
        <v>161</v>
      </c>
      <c r="B66" s="345"/>
      <c r="C66" s="390">
        <v>0</v>
      </c>
      <c r="D66" s="390">
        <v>0</v>
      </c>
      <c r="E66" s="390">
        <v>0</v>
      </c>
      <c r="F66" s="390">
        <v>0</v>
      </c>
      <c r="G66" s="329">
        <v>0</v>
      </c>
    </row>
    <row r="67" spans="1:7" x14ac:dyDescent="0.15">
      <c r="A67" s="14" t="s">
        <v>162</v>
      </c>
      <c r="B67" s="345"/>
      <c r="C67" s="390">
        <v>0</v>
      </c>
      <c r="D67" s="390">
        <v>0</v>
      </c>
      <c r="E67" s="390">
        <v>0</v>
      </c>
      <c r="F67" s="390">
        <v>0</v>
      </c>
      <c r="G67" s="329">
        <v>0</v>
      </c>
    </row>
    <row r="68" spans="1:7" ht="13" x14ac:dyDescent="0.15">
      <c r="B68" s="345"/>
      <c r="C68" s="388"/>
      <c r="D68" s="389"/>
      <c r="E68" s="389"/>
      <c r="F68" s="389"/>
      <c r="G68" s="328"/>
    </row>
    <row r="69" spans="1:7" ht="13" x14ac:dyDescent="0.15">
      <c r="B69" s="345"/>
      <c r="C69" s="388"/>
      <c r="D69" s="389"/>
      <c r="E69" s="389"/>
      <c r="F69" s="389"/>
      <c r="G69" s="328"/>
    </row>
    <row r="70" spans="1:7" x14ac:dyDescent="0.15">
      <c r="A70" s="14" t="s">
        <v>151</v>
      </c>
      <c r="B70" s="347"/>
      <c r="C70" s="392" t="s">
        <v>1072</v>
      </c>
      <c r="D70" s="392" t="s">
        <v>152</v>
      </c>
      <c r="E70" s="392" t="s">
        <v>153</v>
      </c>
      <c r="F70" s="392" t="s">
        <v>154</v>
      </c>
      <c r="G70" s="331"/>
    </row>
    <row r="71" spans="1:7" x14ac:dyDescent="0.15">
      <c r="A71" s="37" t="s">
        <v>524</v>
      </c>
      <c r="B71" s="348" t="s">
        <v>156</v>
      </c>
      <c r="C71" s="392" t="s">
        <v>1073</v>
      </c>
      <c r="D71" s="393" t="s">
        <v>157</v>
      </c>
      <c r="E71" s="393" t="s">
        <v>158</v>
      </c>
      <c r="F71" s="393" t="s">
        <v>159</v>
      </c>
      <c r="G71" s="331"/>
    </row>
    <row r="72" spans="1:7" x14ac:dyDescent="0.15">
      <c r="B72" s="347"/>
      <c r="C72" s="391"/>
      <c r="D72" s="392"/>
      <c r="E72" s="392"/>
      <c r="F72" s="392"/>
      <c r="G72" s="331" t="s">
        <v>160</v>
      </c>
    </row>
    <row r="73" spans="1:7" x14ac:dyDescent="0.15">
      <c r="A73" s="14" t="s">
        <v>161</v>
      </c>
      <c r="B73" s="345"/>
      <c r="C73" s="390">
        <v>0</v>
      </c>
      <c r="D73" s="390">
        <v>0</v>
      </c>
      <c r="E73" s="390">
        <v>0</v>
      </c>
      <c r="F73" s="390">
        <v>0</v>
      </c>
      <c r="G73" s="329">
        <v>0</v>
      </c>
    </row>
    <row r="74" spans="1:7" x14ac:dyDescent="0.15">
      <c r="A74" s="14" t="s">
        <v>162</v>
      </c>
      <c r="B74" s="345"/>
      <c r="C74" s="390">
        <v>0</v>
      </c>
      <c r="D74" s="390">
        <v>0</v>
      </c>
      <c r="E74" s="390">
        <v>0</v>
      </c>
      <c r="F74" s="390">
        <v>0</v>
      </c>
      <c r="G74" s="329">
        <v>0</v>
      </c>
    </row>
    <row r="75" spans="1:7" ht="13" x14ac:dyDescent="0.15">
      <c r="B75" s="345"/>
      <c r="C75" s="388"/>
      <c r="D75" s="389"/>
      <c r="E75" s="389"/>
      <c r="F75" s="389"/>
      <c r="G75" s="328"/>
    </row>
    <row r="76" spans="1:7" ht="13" x14ac:dyDescent="0.15">
      <c r="B76" s="345"/>
      <c r="C76" s="388"/>
      <c r="D76" s="389"/>
      <c r="E76" s="389"/>
      <c r="F76" s="389"/>
      <c r="G76" s="328"/>
    </row>
    <row r="77" spans="1:7" x14ac:dyDescent="0.15">
      <c r="A77" s="14" t="s">
        <v>151</v>
      </c>
      <c r="B77" s="347"/>
      <c r="C77" s="392" t="s">
        <v>1072</v>
      </c>
      <c r="D77" s="392" t="s">
        <v>152</v>
      </c>
      <c r="E77" s="392" t="s">
        <v>153</v>
      </c>
      <c r="F77" s="392" t="s">
        <v>154</v>
      </c>
      <c r="G77" s="331"/>
    </row>
    <row r="78" spans="1:7" ht="23.25" customHeight="1" x14ac:dyDescent="0.15">
      <c r="A78" s="37" t="s">
        <v>525</v>
      </c>
      <c r="B78" s="348" t="s">
        <v>156</v>
      </c>
      <c r="C78" s="392" t="s">
        <v>1073</v>
      </c>
      <c r="D78" s="393" t="s">
        <v>157</v>
      </c>
      <c r="E78" s="393" t="s">
        <v>158</v>
      </c>
      <c r="F78" s="393" t="s">
        <v>159</v>
      </c>
      <c r="G78" s="331"/>
    </row>
    <row r="79" spans="1:7" x14ac:dyDescent="0.15">
      <c r="B79" s="347"/>
      <c r="C79" s="391"/>
      <c r="D79" s="392"/>
      <c r="E79" s="392"/>
      <c r="F79" s="392"/>
      <c r="G79" s="331" t="s">
        <v>160</v>
      </c>
    </row>
    <row r="80" spans="1:7" x14ac:dyDescent="0.15">
      <c r="A80" s="14" t="s">
        <v>161</v>
      </c>
      <c r="B80" s="345"/>
      <c r="C80" s="390">
        <v>0</v>
      </c>
      <c r="D80" s="390">
        <v>0</v>
      </c>
      <c r="E80" s="390">
        <v>0</v>
      </c>
      <c r="F80" s="390">
        <v>0</v>
      </c>
      <c r="G80" s="329">
        <v>0</v>
      </c>
    </row>
    <row r="81" spans="1:7" x14ac:dyDescent="0.15">
      <c r="A81" s="14" t="s">
        <v>162</v>
      </c>
      <c r="B81" s="345"/>
      <c r="C81" s="390">
        <v>0</v>
      </c>
      <c r="D81" s="390">
        <v>0</v>
      </c>
      <c r="E81" s="390">
        <v>0</v>
      </c>
      <c r="F81" s="390">
        <v>0</v>
      </c>
      <c r="G81" s="329">
        <v>0</v>
      </c>
    </row>
    <row r="82" spans="1:7" ht="13" x14ac:dyDescent="0.15">
      <c r="B82" s="345"/>
      <c r="C82" s="388"/>
      <c r="D82" s="389"/>
      <c r="E82" s="389"/>
      <c r="F82" s="389"/>
      <c r="G82" s="328"/>
    </row>
    <row r="83" spans="1:7" ht="13" x14ac:dyDescent="0.15">
      <c r="B83" s="345"/>
      <c r="C83" s="388"/>
      <c r="D83" s="389"/>
      <c r="E83" s="389"/>
      <c r="F83" s="389"/>
      <c r="G83" s="328"/>
    </row>
    <row r="84" spans="1:7" x14ac:dyDescent="0.15">
      <c r="A84" s="14" t="s">
        <v>151</v>
      </c>
      <c r="B84" s="347"/>
      <c r="C84" s="392" t="s">
        <v>1072</v>
      </c>
      <c r="D84" s="392" t="s">
        <v>152</v>
      </c>
      <c r="E84" s="392" t="s">
        <v>153</v>
      </c>
      <c r="F84" s="392" t="s">
        <v>154</v>
      </c>
      <c r="G84" s="331"/>
    </row>
    <row r="85" spans="1:7" ht="30.75" customHeight="1" x14ac:dyDescent="0.15">
      <c r="A85" s="37" t="s">
        <v>526</v>
      </c>
      <c r="B85" s="348" t="s">
        <v>156</v>
      </c>
      <c r="C85" s="392" t="s">
        <v>1073</v>
      </c>
      <c r="D85" s="393" t="s">
        <v>157</v>
      </c>
      <c r="E85" s="393" t="s">
        <v>158</v>
      </c>
      <c r="F85" s="393" t="s">
        <v>159</v>
      </c>
      <c r="G85" s="331"/>
    </row>
    <row r="86" spans="1:7" x14ac:dyDescent="0.15">
      <c r="B86" s="347"/>
      <c r="C86" s="391"/>
      <c r="D86" s="392"/>
      <c r="E86" s="392"/>
      <c r="F86" s="392"/>
      <c r="G86" s="331" t="s">
        <v>160</v>
      </c>
    </row>
    <row r="87" spans="1:7" x14ac:dyDescent="0.15">
      <c r="A87" s="14" t="s">
        <v>161</v>
      </c>
      <c r="B87" s="345"/>
      <c r="C87" s="390">
        <v>0</v>
      </c>
      <c r="D87" s="390">
        <v>0</v>
      </c>
      <c r="E87" s="390">
        <v>0</v>
      </c>
      <c r="F87" s="390">
        <v>0</v>
      </c>
      <c r="G87" s="329">
        <v>0</v>
      </c>
    </row>
    <row r="88" spans="1:7" x14ac:dyDescent="0.15">
      <c r="A88" s="14" t="s">
        <v>162</v>
      </c>
      <c r="B88" s="345"/>
      <c r="C88" s="390">
        <v>0</v>
      </c>
      <c r="D88" s="390">
        <v>0</v>
      </c>
      <c r="E88" s="390">
        <v>0</v>
      </c>
      <c r="F88" s="390">
        <v>0</v>
      </c>
      <c r="G88" s="329">
        <v>0</v>
      </c>
    </row>
    <row r="89" spans="1:7" ht="13" x14ac:dyDescent="0.15">
      <c r="B89" s="345"/>
      <c r="C89" s="388"/>
      <c r="D89" s="389"/>
      <c r="E89" s="389"/>
      <c r="F89" s="389"/>
      <c r="G89" s="328"/>
    </row>
    <row r="90" spans="1:7" ht="13" x14ac:dyDescent="0.15">
      <c r="B90" s="345"/>
      <c r="C90" s="388"/>
      <c r="D90" s="389"/>
      <c r="E90" s="389"/>
      <c r="F90" s="389"/>
      <c r="G90" s="328"/>
    </row>
    <row r="91" spans="1:7" x14ac:dyDescent="0.15">
      <c r="A91" s="14" t="s">
        <v>151</v>
      </c>
      <c r="B91" s="347"/>
      <c r="C91" s="392" t="s">
        <v>1072</v>
      </c>
      <c r="D91" s="392" t="s">
        <v>152</v>
      </c>
      <c r="E91" s="392" t="s">
        <v>153</v>
      </c>
      <c r="F91" s="392" t="s">
        <v>154</v>
      </c>
      <c r="G91" s="331"/>
    </row>
    <row r="92" spans="1:7" ht="21.75" customHeight="1" x14ac:dyDescent="0.15">
      <c r="A92" s="37" t="s">
        <v>527</v>
      </c>
      <c r="B92" s="348" t="s">
        <v>156</v>
      </c>
      <c r="C92" s="392" t="s">
        <v>1073</v>
      </c>
      <c r="D92" s="393" t="s">
        <v>157</v>
      </c>
      <c r="E92" s="393" t="s">
        <v>158</v>
      </c>
      <c r="F92" s="393" t="s">
        <v>159</v>
      </c>
      <c r="G92" s="331"/>
    </row>
    <row r="93" spans="1:7" x14ac:dyDescent="0.15">
      <c r="B93" s="347"/>
      <c r="C93" s="391"/>
      <c r="D93" s="392"/>
      <c r="E93" s="392"/>
      <c r="F93" s="392"/>
      <c r="G93" s="331" t="s">
        <v>160</v>
      </c>
    </row>
    <row r="94" spans="1:7" x14ac:dyDescent="0.15">
      <c r="A94" s="14" t="s">
        <v>161</v>
      </c>
      <c r="B94" s="345"/>
      <c r="C94" s="390">
        <v>0</v>
      </c>
      <c r="D94" s="390">
        <v>0</v>
      </c>
      <c r="E94" s="390">
        <v>0</v>
      </c>
      <c r="F94" s="390">
        <v>0</v>
      </c>
      <c r="G94" s="329">
        <v>0</v>
      </c>
    </row>
    <row r="95" spans="1:7" x14ac:dyDescent="0.15">
      <c r="A95" s="14" t="s">
        <v>162</v>
      </c>
      <c r="B95" s="345"/>
      <c r="C95" s="390">
        <v>0</v>
      </c>
      <c r="D95" s="390">
        <v>0</v>
      </c>
      <c r="E95" s="390">
        <v>0</v>
      </c>
      <c r="F95" s="390">
        <v>0</v>
      </c>
      <c r="G95" s="329">
        <v>0</v>
      </c>
    </row>
    <row r="96" spans="1:7" ht="13" x14ac:dyDescent="0.15">
      <c r="B96" s="345"/>
      <c r="C96" s="388"/>
      <c r="D96" s="389"/>
      <c r="E96" s="389"/>
      <c r="F96" s="389"/>
      <c r="G96" s="328"/>
    </row>
    <row r="97" spans="1:7" ht="13" x14ac:dyDescent="0.15">
      <c r="B97" s="345"/>
      <c r="C97" s="388"/>
      <c r="D97" s="389"/>
      <c r="E97" s="389"/>
      <c r="F97" s="389"/>
      <c r="G97" s="328"/>
    </row>
    <row r="98" spans="1:7" x14ac:dyDescent="0.15">
      <c r="A98" s="14" t="s">
        <v>151</v>
      </c>
      <c r="B98" s="347"/>
      <c r="C98" s="392" t="s">
        <v>1072</v>
      </c>
      <c r="D98" s="392" t="s">
        <v>152</v>
      </c>
      <c r="E98" s="392" t="s">
        <v>153</v>
      </c>
      <c r="F98" s="392" t="s">
        <v>154</v>
      </c>
      <c r="G98" s="331"/>
    </row>
    <row r="99" spans="1:7" ht="12" customHeight="1" x14ac:dyDescent="0.15">
      <c r="A99" s="38" t="s">
        <v>528</v>
      </c>
      <c r="B99" s="348" t="s">
        <v>156</v>
      </c>
      <c r="C99" s="392" t="s">
        <v>1073</v>
      </c>
      <c r="D99" s="393" t="s">
        <v>157</v>
      </c>
      <c r="E99" s="393" t="s">
        <v>158</v>
      </c>
      <c r="F99" s="393" t="s">
        <v>159</v>
      </c>
      <c r="G99" s="331"/>
    </row>
    <row r="100" spans="1:7" x14ac:dyDescent="0.15">
      <c r="B100" s="347"/>
      <c r="C100" s="391"/>
      <c r="D100" s="392"/>
      <c r="E100" s="392"/>
      <c r="F100" s="392"/>
      <c r="G100" s="331" t="s">
        <v>160</v>
      </c>
    </row>
    <row r="101" spans="1:7" x14ac:dyDescent="0.15">
      <c r="A101" s="14" t="s">
        <v>161</v>
      </c>
      <c r="B101" s="345"/>
      <c r="C101" s="390">
        <v>0</v>
      </c>
      <c r="D101" s="390">
        <v>0</v>
      </c>
      <c r="E101" s="390">
        <v>0</v>
      </c>
      <c r="F101" s="390">
        <v>0</v>
      </c>
      <c r="G101" s="329">
        <v>0</v>
      </c>
    </row>
    <row r="102" spans="1:7" x14ac:dyDescent="0.15">
      <c r="A102" s="14" t="s">
        <v>162</v>
      </c>
      <c r="B102" s="345"/>
      <c r="C102" s="390">
        <v>0</v>
      </c>
      <c r="D102" s="390">
        <v>0</v>
      </c>
      <c r="E102" s="390">
        <v>0</v>
      </c>
      <c r="F102" s="390">
        <v>0</v>
      </c>
      <c r="G102" s="329">
        <v>0</v>
      </c>
    </row>
    <row r="103" spans="1:7" ht="13" x14ac:dyDescent="0.15">
      <c r="B103" s="345"/>
      <c r="C103" s="388"/>
      <c r="D103" s="389"/>
      <c r="E103" s="389"/>
      <c r="F103" s="389"/>
      <c r="G103" s="328"/>
    </row>
    <row r="104" spans="1:7" ht="13" x14ac:dyDescent="0.15">
      <c r="B104" s="345"/>
      <c r="C104" s="388"/>
      <c r="D104" s="389"/>
      <c r="E104" s="389"/>
      <c r="F104" s="389"/>
      <c r="G104" s="328"/>
    </row>
    <row r="105" spans="1:7" x14ac:dyDescent="0.15">
      <c r="A105" s="14" t="s">
        <v>151</v>
      </c>
      <c r="B105" s="347"/>
      <c r="C105" s="392" t="s">
        <v>1072</v>
      </c>
      <c r="D105" s="392" t="s">
        <v>152</v>
      </c>
      <c r="E105" s="392" t="s">
        <v>153</v>
      </c>
      <c r="F105" s="392" t="s">
        <v>154</v>
      </c>
      <c r="G105" s="331"/>
    </row>
    <row r="106" spans="1:7" x14ac:dyDescent="0.15">
      <c r="A106" s="35" t="s">
        <v>529</v>
      </c>
      <c r="B106" s="348" t="s">
        <v>156</v>
      </c>
      <c r="C106" s="392" t="s">
        <v>1073</v>
      </c>
      <c r="D106" s="393" t="s">
        <v>157</v>
      </c>
      <c r="E106" s="393" t="s">
        <v>158</v>
      </c>
      <c r="F106" s="393" t="s">
        <v>159</v>
      </c>
      <c r="G106" s="331"/>
    </row>
    <row r="107" spans="1:7" x14ac:dyDescent="0.15">
      <c r="B107" s="347"/>
      <c r="C107" s="391"/>
      <c r="D107" s="392"/>
      <c r="E107" s="392"/>
      <c r="F107" s="392"/>
      <c r="G107" s="331" t="s">
        <v>160</v>
      </c>
    </row>
    <row r="108" spans="1:7" x14ac:dyDescent="0.15">
      <c r="A108" s="14" t="s">
        <v>161</v>
      </c>
      <c r="B108" s="345"/>
      <c r="C108" s="390">
        <v>1</v>
      </c>
      <c r="D108" s="390">
        <v>0</v>
      </c>
      <c r="E108" s="390">
        <v>0</v>
      </c>
      <c r="F108" s="390">
        <v>0</v>
      </c>
      <c r="G108" s="329">
        <f>C108+D108+E108+F108</f>
        <v>1</v>
      </c>
    </row>
    <row r="109" spans="1:7" x14ac:dyDescent="0.15">
      <c r="A109" s="14" t="s">
        <v>162</v>
      </c>
      <c r="B109" s="345"/>
      <c r="C109" s="390">
        <v>0</v>
      </c>
      <c r="D109" s="390">
        <v>0</v>
      </c>
      <c r="E109" s="390">
        <v>0</v>
      </c>
      <c r="F109" s="390">
        <v>0</v>
      </c>
      <c r="G109" s="329">
        <f>C109+D109+E109+F109</f>
        <v>0</v>
      </c>
    </row>
    <row r="110" spans="1:7" x14ac:dyDescent="0.15">
      <c r="B110" s="345"/>
      <c r="C110" s="390"/>
      <c r="D110" s="390"/>
      <c r="E110" s="390"/>
      <c r="F110" s="390"/>
      <c r="G110" s="328"/>
    </row>
    <row r="111" spans="1:7" ht="13" x14ac:dyDescent="0.15">
      <c r="B111" s="345"/>
      <c r="C111" s="388"/>
      <c r="D111" s="389"/>
      <c r="E111" s="389"/>
      <c r="F111" s="389"/>
      <c r="G111" s="328"/>
    </row>
    <row r="112" spans="1:7" x14ac:dyDescent="0.15">
      <c r="A112" s="14" t="s">
        <v>151</v>
      </c>
      <c r="B112" s="347"/>
      <c r="C112" s="392" t="s">
        <v>1072</v>
      </c>
      <c r="D112" s="392" t="s">
        <v>152</v>
      </c>
      <c r="E112" s="392" t="s">
        <v>153</v>
      </c>
      <c r="F112" s="392" t="s">
        <v>154</v>
      </c>
      <c r="G112" s="331"/>
    </row>
    <row r="113" spans="1:7" x14ac:dyDescent="0.15">
      <c r="A113" s="35" t="s">
        <v>530</v>
      </c>
      <c r="B113" s="348" t="s">
        <v>156</v>
      </c>
      <c r="C113" s="392" t="s">
        <v>1073</v>
      </c>
      <c r="D113" s="393" t="s">
        <v>157</v>
      </c>
      <c r="E113" s="393" t="s">
        <v>158</v>
      </c>
      <c r="F113" s="393" t="s">
        <v>159</v>
      </c>
      <c r="G113" s="331"/>
    </row>
    <row r="114" spans="1:7" x14ac:dyDescent="0.15">
      <c r="A114" s="35"/>
      <c r="B114" s="347"/>
      <c r="C114" s="391"/>
      <c r="D114" s="392"/>
      <c r="E114" s="392"/>
      <c r="F114" s="392"/>
      <c r="G114" s="331" t="s">
        <v>160</v>
      </c>
    </row>
    <row r="115" spans="1:7" x14ac:dyDescent="0.15">
      <c r="A115" s="14" t="s">
        <v>161</v>
      </c>
      <c r="B115" s="345"/>
      <c r="C115" s="390">
        <v>0</v>
      </c>
      <c r="D115" s="390">
        <v>0</v>
      </c>
      <c r="E115" s="390">
        <v>0</v>
      </c>
      <c r="F115" s="390">
        <v>3</v>
      </c>
      <c r="G115" s="329">
        <f>C115+D115+E115+F115</f>
        <v>3</v>
      </c>
    </row>
    <row r="116" spans="1:7" x14ac:dyDescent="0.15">
      <c r="A116" s="14" t="s">
        <v>162</v>
      </c>
      <c r="B116" s="345"/>
      <c r="C116" s="390">
        <v>0</v>
      </c>
      <c r="D116" s="390">
        <v>2</v>
      </c>
      <c r="E116" s="390">
        <v>0</v>
      </c>
      <c r="F116" s="390">
        <v>2</v>
      </c>
      <c r="G116" s="329">
        <f>C116+D116+E116+F116</f>
        <v>4</v>
      </c>
    </row>
    <row r="117" spans="1:7" ht="13" x14ac:dyDescent="0.15">
      <c r="B117" s="345"/>
      <c r="C117" s="388"/>
      <c r="D117" s="389"/>
      <c r="E117" s="389"/>
      <c r="F117" s="389"/>
      <c r="G117" s="328"/>
    </row>
    <row r="118" spans="1:7" ht="13" x14ac:dyDescent="0.15">
      <c r="B118" s="345"/>
      <c r="C118" s="388"/>
      <c r="D118" s="389"/>
      <c r="E118" s="389"/>
      <c r="F118" s="389"/>
      <c r="G118" s="328"/>
    </row>
    <row r="119" spans="1:7" x14ac:dyDescent="0.15">
      <c r="A119" s="14" t="s">
        <v>151</v>
      </c>
      <c r="B119" s="347"/>
      <c r="C119" s="392" t="s">
        <v>1072</v>
      </c>
      <c r="D119" s="392" t="s">
        <v>152</v>
      </c>
      <c r="E119" s="392" t="s">
        <v>153</v>
      </c>
      <c r="F119" s="392" t="s">
        <v>154</v>
      </c>
      <c r="G119" s="331"/>
    </row>
    <row r="120" spans="1:7" x14ac:dyDescent="0.15">
      <c r="A120" s="17" t="s">
        <v>531</v>
      </c>
      <c r="B120" s="348" t="s">
        <v>156</v>
      </c>
      <c r="C120" s="392" t="s">
        <v>1073</v>
      </c>
      <c r="D120" s="393" t="s">
        <v>157</v>
      </c>
      <c r="E120" s="393" t="s">
        <v>158</v>
      </c>
      <c r="F120" s="393" t="s">
        <v>159</v>
      </c>
      <c r="G120" s="331"/>
    </row>
    <row r="121" spans="1:7" x14ac:dyDescent="0.15">
      <c r="A121" s="35"/>
      <c r="B121" s="347"/>
      <c r="C121" s="391"/>
      <c r="D121" s="392"/>
      <c r="E121" s="392"/>
      <c r="F121" s="392"/>
      <c r="G121" s="331" t="s">
        <v>160</v>
      </c>
    </row>
    <row r="122" spans="1:7" x14ac:dyDescent="0.15">
      <c r="A122" s="14" t="s">
        <v>161</v>
      </c>
      <c r="B122" s="345"/>
      <c r="C122" s="390">
        <v>0</v>
      </c>
      <c r="D122" s="390">
        <v>0</v>
      </c>
      <c r="E122" s="390">
        <v>0</v>
      </c>
      <c r="F122" s="390">
        <v>0</v>
      </c>
      <c r="G122" s="329">
        <f>SUM(C122+D122+E122+F122)</f>
        <v>0</v>
      </c>
    </row>
    <row r="123" spans="1:7" x14ac:dyDescent="0.15">
      <c r="A123" s="14" t="s">
        <v>162</v>
      </c>
      <c r="B123" s="345"/>
      <c r="C123" s="390">
        <v>0</v>
      </c>
      <c r="D123" s="390">
        <v>0</v>
      </c>
      <c r="E123" s="390">
        <v>0</v>
      </c>
      <c r="F123" s="390">
        <v>3</v>
      </c>
      <c r="G123" s="329">
        <f>SUM(C123+D123+E123+F123)</f>
        <v>3</v>
      </c>
    </row>
    <row r="124" spans="1:7" ht="13" x14ac:dyDescent="0.15">
      <c r="B124" s="345"/>
      <c r="C124" s="388"/>
      <c r="D124" s="389"/>
      <c r="E124" s="389"/>
      <c r="F124" s="389"/>
      <c r="G124" s="328"/>
    </row>
    <row r="125" spans="1:7" ht="13" x14ac:dyDescent="0.15">
      <c r="B125" s="345"/>
      <c r="C125" s="388"/>
      <c r="D125" s="389"/>
      <c r="E125" s="389"/>
      <c r="F125" s="389"/>
      <c r="G125" s="328"/>
    </row>
    <row r="126" spans="1:7" x14ac:dyDescent="0.15">
      <c r="A126" s="14" t="s">
        <v>151</v>
      </c>
      <c r="B126" s="347"/>
      <c r="C126" s="392" t="s">
        <v>1072</v>
      </c>
      <c r="D126" s="392" t="s">
        <v>152</v>
      </c>
      <c r="E126" s="392" t="s">
        <v>153</v>
      </c>
      <c r="F126" s="392" t="s">
        <v>154</v>
      </c>
      <c r="G126" s="331"/>
    </row>
    <row r="127" spans="1:7" ht="24.75" customHeight="1" x14ac:dyDescent="0.15">
      <c r="A127" s="39" t="s">
        <v>532</v>
      </c>
      <c r="B127" s="348" t="s">
        <v>156</v>
      </c>
      <c r="C127" s="392" t="s">
        <v>1073</v>
      </c>
      <c r="D127" s="393" t="s">
        <v>157</v>
      </c>
      <c r="E127" s="393" t="s">
        <v>158</v>
      </c>
      <c r="F127" s="393" t="s">
        <v>159</v>
      </c>
      <c r="G127" s="331"/>
    </row>
    <row r="128" spans="1:7" x14ac:dyDescent="0.15">
      <c r="A128" s="40"/>
      <c r="B128" s="347"/>
      <c r="C128" s="391"/>
      <c r="D128" s="392"/>
      <c r="E128" s="392"/>
      <c r="F128" s="392"/>
      <c r="G128" s="331" t="s">
        <v>160</v>
      </c>
    </row>
    <row r="129" spans="1:7" x14ac:dyDescent="0.15">
      <c r="A129" s="14" t="s">
        <v>161</v>
      </c>
      <c r="B129" s="345"/>
      <c r="C129" s="390">
        <v>0</v>
      </c>
      <c r="D129" s="390">
        <v>0</v>
      </c>
      <c r="E129" s="390">
        <v>0</v>
      </c>
      <c r="F129" s="390">
        <v>0</v>
      </c>
      <c r="G129" s="329">
        <f>SUM(C129+D129+E129+F129)</f>
        <v>0</v>
      </c>
    </row>
    <row r="130" spans="1:7" x14ac:dyDescent="0.15">
      <c r="A130" s="14" t="s">
        <v>162</v>
      </c>
      <c r="B130" s="345"/>
      <c r="C130" s="390">
        <v>0</v>
      </c>
      <c r="D130" s="390">
        <v>0</v>
      </c>
      <c r="E130" s="390">
        <v>0</v>
      </c>
      <c r="F130" s="390">
        <v>0</v>
      </c>
      <c r="G130" s="329">
        <f>SUM(C130+D130+E130+F130)</f>
        <v>0</v>
      </c>
    </row>
    <row r="131" spans="1:7" ht="13" x14ac:dyDescent="0.15">
      <c r="A131" s="40"/>
      <c r="B131" s="345"/>
      <c r="C131" s="388"/>
      <c r="D131" s="388"/>
      <c r="E131" s="388"/>
      <c r="F131" s="388"/>
      <c r="G131" s="327"/>
    </row>
    <row r="132" spans="1:7" ht="13" x14ac:dyDescent="0.15">
      <c r="A132" s="40"/>
      <c r="B132" s="345"/>
      <c r="C132" s="388"/>
      <c r="D132" s="388"/>
      <c r="E132" s="388"/>
      <c r="F132" s="388"/>
      <c r="G132" s="327"/>
    </row>
    <row r="133" spans="1:7" x14ac:dyDescent="0.15">
      <c r="A133" s="40" t="s">
        <v>151</v>
      </c>
      <c r="B133" s="347"/>
      <c r="C133" s="392" t="s">
        <v>1072</v>
      </c>
      <c r="D133" s="392" t="s">
        <v>152</v>
      </c>
      <c r="E133" s="392" t="s">
        <v>153</v>
      </c>
      <c r="F133" s="392" t="s">
        <v>154</v>
      </c>
      <c r="G133" s="331"/>
    </row>
    <row r="134" spans="1:7" ht="24" x14ac:dyDescent="0.15">
      <c r="A134" s="39" t="s">
        <v>533</v>
      </c>
      <c r="B134" s="348" t="s">
        <v>156</v>
      </c>
      <c r="C134" s="392" t="s">
        <v>1073</v>
      </c>
      <c r="D134" s="393" t="s">
        <v>157</v>
      </c>
      <c r="E134" s="393" t="s">
        <v>158</v>
      </c>
      <c r="F134" s="393" t="s">
        <v>159</v>
      </c>
      <c r="G134" s="331"/>
    </row>
    <row r="135" spans="1:7" x14ac:dyDescent="0.15">
      <c r="A135" s="40"/>
      <c r="B135" s="347"/>
      <c r="C135" s="391"/>
      <c r="D135" s="392"/>
      <c r="E135" s="392"/>
      <c r="F135" s="392"/>
      <c r="G135" s="331" t="s">
        <v>160</v>
      </c>
    </row>
    <row r="136" spans="1:7" x14ac:dyDescent="0.15">
      <c r="A136" s="14" t="s">
        <v>161</v>
      </c>
      <c r="B136" s="345"/>
      <c r="C136" s="390">
        <v>0</v>
      </c>
      <c r="D136" s="390">
        <v>0</v>
      </c>
      <c r="E136" s="390">
        <v>0</v>
      </c>
      <c r="F136" s="390">
        <v>0</v>
      </c>
      <c r="G136" s="329">
        <v>0</v>
      </c>
    </row>
    <row r="137" spans="1:7" x14ac:dyDescent="0.15">
      <c r="A137" s="14" t="s">
        <v>162</v>
      </c>
      <c r="B137" s="345"/>
      <c r="C137" s="390">
        <v>0</v>
      </c>
      <c r="D137" s="390">
        <v>0</v>
      </c>
      <c r="E137" s="390">
        <v>0</v>
      </c>
      <c r="F137" s="390">
        <v>0</v>
      </c>
      <c r="G137" s="329">
        <v>0</v>
      </c>
    </row>
    <row r="138" spans="1:7" ht="13" x14ac:dyDescent="0.15">
      <c r="A138" s="40"/>
      <c r="B138" s="345"/>
      <c r="C138" s="388"/>
      <c r="D138" s="388"/>
      <c r="E138" s="388"/>
      <c r="F138" s="388"/>
      <c r="G138" s="327"/>
    </row>
    <row r="139" spans="1:7" ht="13" x14ac:dyDescent="0.15">
      <c r="A139" s="40"/>
      <c r="B139" s="345"/>
      <c r="C139" s="388"/>
      <c r="D139" s="388"/>
      <c r="E139" s="388"/>
      <c r="F139" s="388"/>
      <c r="G139" s="327"/>
    </row>
    <row r="140" spans="1:7" x14ac:dyDescent="0.15">
      <c r="A140" s="40" t="s">
        <v>151</v>
      </c>
      <c r="B140" s="347"/>
      <c r="C140" s="392" t="s">
        <v>1072</v>
      </c>
      <c r="D140" s="392" t="s">
        <v>152</v>
      </c>
      <c r="E140" s="392" t="s">
        <v>153</v>
      </c>
      <c r="F140" s="392" t="s">
        <v>154</v>
      </c>
      <c r="G140" s="331"/>
    </row>
    <row r="141" spans="1:7" ht="24" x14ac:dyDescent="0.15">
      <c r="A141" s="39" t="s">
        <v>534</v>
      </c>
      <c r="B141" s="348" t="s">
        <v>156</v>
      </c>
      <c r="C141" s="392" t="s">
        <v>1073</v>
      </c>
      <c r="D141" s="393" t="s">
        <v>157</v>
      </c>
      <c r="E141" s="393" t="s">
        <v>158</v>
      </c>
      <c r="F141" s="393" t="s">
        <v>159</v>
      </c>
      <c r="G141" s="331"/>
    </row>
    <row r="142" spans="1:7" x14ac:dyDescent="0.15">
      <c r="A142" s="41"/>
      <c r="B142" s="347"/>
      <c r="C142" s="391"/>
      <c r="D142" s="392"/>
      <c r="E142" s="392"/>
      <c r="F142" s="392"/>
      <c r="G142" s="331" t="s">
        <v>160</v>
      </c>
    </row>
    <row r="143" spans="1:7" x14ac:dyDescent="0.15">
      <c r="A143" s="14" t="s">
        <v>161</v>
      </c>
      <c r="B143" s="345"/>
      <c r="C143" s="390">
        <v>0</v>
      </c>
      <c r="D143" s="390">
        <v>0</v>
      </c>
      <c r="E143" s="390">
        <v>0</v>
      </c>
      <c r="F143" s="390">
        <v>0</v>
      </c>
      <c r="G143" s="329">
        <v>0</v>
      </c>
    </row>
    <row r="144" spans="1:7" x14ac:dyDescent="0.15">
      <c r="A144" s="14" t="s">
        <v>162</v>
      </c>
      <c r="B144" s="345"/>
      <c r="C144" s="390">
        <v>0</v>
      </c>
      <c r="D144" s="390">
        <v>0</v>
      </c>
      <c r="E144" s="390">
        <v>0</v>
      </c>
      <c r="F144" s="390">
        <v>0</v>
      </c>
      <c r="G144" s="329">
        <v>0</v>
      </c>
    </row>
    <row r="145" spans="1:7" ht="13" x14ac:dyDescent="0.15">
      <c r="B145" s="345"/>
      <c r="C145" s="388"/>
      <c r="D145" s="389"/>
      <c r="E145" s="389"/>
      <c r="F145" s="389"/>
      <c r="G145" s="328"/>
    </row>
    <row r="146" spans="1:7" ht="13" x14ac:dyDescent="0.15">
      <c r="B146" s="345"/>
      <c r="C146" s="388"/>
      <c r="D146" s="389"/>
      <c r="E146" s="389"/>
      <c r="F146" s="389"/>
      <c r="G146" s="328"/>
    </row>
    <row r="147" spans="1:7" x14ac:dyDescent="0.15">
      <c r="A147" s="14" t="s">
        <v>151</v>
      </c>
      <c r="B147" s="347"/>
      <c r="C147" s="392" t="s">
        <v>1072</v>
      </c>
      <c r="D147" s="392" t="s">
        <v>152</v>
      </c>
      <c r="E147" s="392" t="s">
        <v>153</v>
      </c>
      <c r="F147" s="392" t="s">
        <v>154</v>
      </c>
      <c r="G147" s="331"/>
    </row>
    <row r="148" spans="1:7" x14ac:dyDescent="0.15">
      <c r="A148" s="35" t="s">
        <v>535</v>
      </c>
      <c r="B148" s="348" t="s">
        <v>156</v>
      </c>
      <c r="C148" s="392" t="s">
        <v>1073</v>
      </c>
      <c r="D148" s="393" t="s">
        <v>157</v>
      </c>
      <c r="E148" s="393" t="s">
        <v>158</v>
      </c>
      <c r="F148" s="393" t="s">
        <v>159</v>
      </c>
      <c r="G148" s="331"/>
    </row>
    <row r="149" spans="1:7" x14ac:dyDescent="0.15">
      <c r="A149" s="41"/>
      <c r="B149" s="347"/>
      <c r="C149" s="391"/>
      <c r="D149" s="392"/>
      <c r="E149" s="392"/>
      <c r="F149" s="392"/>
      <c r="G149" s="331" t="s">
        <v>160</v>
      </c>
    </row>
    <row r="150" spans="1:7" x14ac:dyDescent="0.15">
      <c r="A150" s="14" t="s">
        <v>161</v>
      </c>
      <c r="B150" s="345"/>
      <c r="C150" s="390">
        <v>0</v>
      </c>
      <c r="D150" s="390">
        <v>0</v>
      </c>
      <c r="E150" s="390">
        <v>0</v>
      </c>
      <c r="F150" s="390">
        <v>2</v>
      </c>
      <c r="G150" s="329">
        <v>0</v>
      </c>
    </row>
    <row r="151" spans="1:7" x14ac:dyDescent="0.15">
      <c r="A151" s="14" t="s">
        <v>162</v>
      </c>
      <c r="B151" s="345"/>
      <c r="C151" s="390">
        <v>0</v>
      </c>
      <c r="D151" s="390">
        <v>0</v>
      </c>
      <c r="E151" s="390">
        <v>0</v>
      </c>
      <c r="F151" s="390">
        <v>8</v>
      </c>
      <c r="G151" s="329">
        <v>0</v>
      </c>
    </row>
    <row r="152" spans="1:7" ht="13" x14ac:dyDescent="0.15">
      <c r="B152" s="345"/>
      <c r="C152" s="388"/>
      <c r="D152" s="389"/>
      <c r="E152" s="389"/>
      <c r="F152" s="389"/>
      <c r="G152" s="328"/>
    </row>
    <row r="153" spans="1:7" ht="13" x14ac:dyDescent="0.15">
      <c r="B153" s="345"/>
      <c r="C153" s="388"/>
      <c r="D153" s="389"/>
      <c r="E153" s="389"/>
      <c r="F153" s="389"/>
      <c r="G153" s="328"/>
    </row>
    <row r="154" spans="1:7" x14ac:dyDescent="0.15">
      <c r="A154" s="14" t="s">
        <v>151</v>
      </c>
      <c r="B154" s="347"/>
      <c r="C154" s="392" t="s">
        <v>1072</v>
      </c>
      <c r="D154" s="392" t="s">
        <v>152</v>
      </c>
      <c r="E154" s="392" t="s">
        <v>153</v>
      </c>
      <c r="F154" s="392" t="s">
        <v>154</v>
      </c>
      <c r="G154" s="331"/>
    </row>
    <row r="155" spans="1:7" ht="24" x14ac:dyDescent="0.15">
      <c r="A155" s="39" t="s">
        <v>536</v>
      </c>
      <c r="B155" s="348" t="s">
        <v>156</v>
      </c>
      <c r="C155" s="392" t="s">
        <v>1073</v>
      </c>
      <c r="D155" s="393" t="s">
        <v>157</v>
      </c>
      <c r="E155" s="393" t="s">
        <v>158</v>
      </c>
      <c r="F155" s="393" t="s">
        <v>159</v>
      </c>
      <c r="G155" s="331"/>
    </row>
    <row r="156" spans="1:7" x14ac:dyDescent="0.15">
      <c r="A156" s="42"/>
      <c r="B156" s="347"/>
      <c r="C156" s="391"/>
      <c r="D156" s="392"/>
      <c r="E156" s="392"/>
      <c r="F156" s="392"/>
      <c r="G156" s="331" t="s">
        <v>160</v>
      </c>
    </row>
    <row r="157" spans="1:7" x14ac:dyDescent="0.15">
      <c r="A157" s="14" t="s">
        <v>161</v>
      </c>
      <c r="B157" s="345"/>
      <c r="C157" s="390">
        <v>0</v>
      </c>
      <c r="D157" s="390">
        <v>0</v>
      </c>
      <c r="E157" s="390">
        <v>0</v>
      </c>
      <c r="F157" s="390">
        <v>0</v>
      </c>
      <c r="G157" s="329">
        <f>SUM(C157+D157+E157+F157)</f>
        <v>0</v>
      </c>
    </row>
    <row r="158" spans="1:7" x14ac:dyDescent="0.15">
      <c r="A158" s="14" t="s">
        <v>162</v>
      </c>
      <c r="B158" s="345"/>
      <c r="C158" s="390">
        <v>0</v>
      </c>
      <c r="D158" s="390">
        <v>0</v>
      </c>
      <c r="E158" s="390">
        <v>0</v>
      </c>
      <c r="F158" s="390">
        <v>0</v>
      </c>
      <c r="G158" s="329">
        <f>C158+D158+E158+F158</f>
        <v>0</v>
      </c>
    </row>
    <row r="159" spans="1:7" ht="13" x14ac:dyDescent="0.15">
      <c r="B159" s="345"/>
      <c r="C159" s="388"/>
      <c r="D159" s="389"/>
      <c r="E159" s="389"/>
      <c r="F159" s="389"/>
      <c r="G159" s="328"/>
    </row>
    <row r="160" spans="1:7" ht="13" x14ac:dyDescent="0.15">
      <c r="B160" s="345"/>
      <c r="C160" s="388"/>
      <c r="D160" s="389"/>
      <c r="E160" s="389"/>
      <c r="F160" s="389"/>
      <c r="G160" s="328"/>
    </row>
    <row r="161" spans="1:7" x14ac:dyDescent="0.15">
      <c r="A161" s="14" t="s">
        <v>151</v>
      </c>
      <c r="B161" s="347"/>
      <c r="C161" s="392" t="s">
        <v>1072</v>
      </c>
      <c r="D161" s="392" t="s">
        <v>152</v>
      </c>
      <c r="E161" s="392" t="s">
        <v>153</v>
      </c>
      <c r="F161" s="392" t="s">
        <v>154</v>
      </c>
      <c r="G161" s="331"/>
    </row>
    <row r="162" spans="1:7" x14ac:dyDescent="0.15">
      <c r="A162" s="17" t="s">
        <v>537</v>
      </c>
      <c r="B162" s="348" t="s">
        <v>156</v>
      </c>
      <c r="C162" s="392" t="s">
        <v>1073</v>
      </c>
      <c r="D162" s="393" t="s">
        <v>157</v>
      </c>
      <c r="E162" s="393" t="s">
        <v>158</v>
      </c>
      <c r="F162" s="393" t="s">
        <v>159</v>
      </c>
      <c r="G162" s="331"/>
    </row>
    <row r="163" spans="1:7" x14ac:dyDescent="0.15">
      <c r="A163" s="41"/>
      <c r="B163" s="347"/>
      <c r="C163" s="391"/>
      <c r="D163" s="392"/>
      <c r="E163" s="392"/>
      <c r="F163" s="392"/>
      <c r="G163" s="331" t="s">
        <v>160</v>
      </c>
    </row>
    <row r="164" spans="1:7" x14ac:dyDescent="0.15">
      <c r="A164" s="14" t="s">
        <v>161</v>
      </c>
      <c r="B164" s="345"/>
      <c r="C164" s="390">
        <v>0</v>
      </c>
      <c r="D164" s="390">
        <v>0</v>
      </c>
      <c r="E164" s="390">
        <v>0</v>
      </c>
      <c r="F164" s="390">
        <v>1</v>
      </c>
      <c r="G164" s="329">
        <f>SUM(C164+D164+E164+F164)</f>
        <v>1</v>
      </c>
    </row>
    <row r="165" spans="1:7" x14ac:dyDescent="0.15">
      <c r="A165" s="14" t="s">
        <v>162</v>
      </c>
      <c r="B165" s="345"/>
      <c r="C165" s="390">
        <v>0</v>
      </c>
      <c r="D165" s="390">
        <v>0</v>
      </c>
      <c r="E165" s="390">
        <v>0</v>
      </c>
      <c r="F165" s="390">
        <v>1</v>
      </c>
      <c r="G165" s="329">
        <f>C165+D165+E165+F165</f>
        <v>1</v>
      </c>
    </row>
    <row r="166" spans="1:7" ht="13" x14ac:dyDescent="0.15">
      <c r="B166" s="345"/>
      <c r="C166" s="388"/>
      <c r="D166" s="389"/>
      <c r="E166" s="389"/>
      <c r="F166" s="389"/>
      <c r="G166" s="328"/>
    </row>
    <row r="167" spans="1:7" ht="13" x14ac:dyDescent="0.15">
      <c r="B167" s="345"/>
      <c r="C167" s="388"/>
      <c r="D167" s="389"/>
      <c r="E167" s="389"/>
      <c r="F167" s="389"/>
      <c r="G167" s="328"/>
    </row>
    <row r="168" spans="1:7" x14ac:dyDescent="0.15">
      <c r="A168" s="14" t="s">
        <v>151</v>
      </c>
      <c r="B168" s="347"/>
      <c r="C168" s="392" t="s">
        <v>1072</v>
      </c>
      <c r="D168" s="392" t="s">
        <v>152</v>
      </c>
      <c r="E168" s="392" t="s">
        <v>153</v>
      </c>
      <c r="F168" s="392" t="s">
        <v>154</v>
      </c>
      <c r="G168" s="331"/>
    </row>
    <row r="169" spans="1:7" x14ac:dyDescent="0.15">
      <c r="A169" s="37" t="s">
        <v>538</v>
      </c>
      <c r="B169" s="348" t="s">
        <v>156</v>
      </c>
      <c r="C169" s="392" t="s">
        <v>1073</v>
      </c>
      <c r="D169" s="393" t="s">
        <v>157</v>
      </c>
      <c r="E169" s="393" t="s">
        <v>158</v>
      </c>
      <c r="F169" s="393" t="s">
        <v>159</v>
      </c>
      <c r="G169" s="331"/>
    </row>
    <row r="170" spans="1:7" x14ac:dyDescent="0.15">
      <c r="B170" s="347"/>
      <c r="C170" s="391"/>
      <c r="D170" s="392"/>
      <c r="E170" s="392"/>
      <c r="F170" s="392"/>
      <c r="G170" s="331" t="s">
        <v>160</v>
      </c>
    </row>
    <row r="171" spans="1:7" x14ac:dyDescent="0.15">
      <c r="A171" s="14" t="s">
        <v>161</v>
      </c>
      <c r="B171" s="345"/>
      <c r="C171" s="390">
        <v>6</v>
      </c>
      <c r="D171" s="390">
        <v>2</v>
      </c>
      <c r="E171" s="390">
        <v>2</v>
      </c>
      <c r="F171" s="390">
        <v>0</v>
      </c>
      <c r="G171" s="329">
        <f>SUM(C171+D171+E171+F171)</f>
        <v>10</v>
      </c>
    </row>
    <row r="172" spans="1:7" x14ac:dyDescent="0.15">
      <c r="A172" s="14" t="s">
        <v>162</v>
      </c>
      <c r="B172" s="345"/>
      <c r="C172" s="390">
        <v>3</v>
      </c>
      <c r="D172" s="390">
        <v>1</v>
      </c>
      <c r="E172" s="390">
        <v>3</v>
      </c>
      <c r="F172" s="390">
        <v>0</v>
      </c>
      <c r="G172" s="329">
        <f>C172+D172+E172+F172</f>
        <v>7</v>
      </c>
    </row>
    <row r="173" spans="1:7" ht="13" x14ac:dyDescent="0.15">
      <c r="B173" s="345"/>
      <c r="C173" s="388"/>
      <c r="D173" s="389"/>
      <c r="E173" s="389"/>
      <c r="F173" s="389"/>
      <c r="G173" s="328"/>
    </row>
    <row r="174" spans="1:7" ht="13" x14ac:dyDescent="0.15">
      <c r="B174" s="345"/>
      <c r="C174" s="388"/>
      <c r="D174" s="389"/>
      <c r="E174" s="389"/>
      <c r="F174" s="389"/>
      <c r="G174" s="328"/>
    </row>
    <row r="175" spans="1:7" x14ac:dyDescent="0.15">
      <c r="A175" s="14" t="s">
        <v>151</v>
      </c>
      <c r="B175" s="347"/>
      <c r="C175" s="392" t="s">
        <v>1072</v>
      </c>
      <c r="D175" s="392" t="s">
        <v>152</v>
      </c>
      <c r="E175" s="392" t="s">
        <v>153</v>
      </c>
      <c r="F175" s="392" t="s">
        <v>154</v>
      </c>
      <c r="G175" s="331"/>
    </row>
    <row r="176" spans="1:7" ht="10.5" customHeight="1" x14ac:dyDescent="0.15">
      <c r="A176" s="37" t="s">
        <v>539</v>
      </c>
      <c r="B176" s="348" t="s">
        <v>156</v>
      </c>
      <c r="C176" s="392" t="s">
        <v>1073</v>
      </c>
      <c r="D176" s="393" t="s">
        <v>157</v>
      </c>
      <c r="E176" s="393" t="s">
        <v>158</v>
      </c>
      <c r="F176" s="393" t="s">
        <v>159</v>
      </c>
      <c r="G176" s="331"/>
    </row>
    <row r="177" spans="1:7" x14ac:dyDescent="0.15">
      <c r="B177" s="347"/>
      <c r="C177" s="391"/>
      <c r="D177" s="392"/>
      <c r="E177" s="392"/>
      <c r="F177" s="392"/>
      <c r="G177" s="331" t="s">
        <v>160</v>
      </c>
    </row>
    <row r="178" spans="1:7" x14ac:dyDescent="0.15">
      <c r="A178" s="14" t="s">
        <v>161</v>
      </c>
      <c r="B178" s="345"/>
      <c r="C178" s="390">
        <v>0</v>
      </c>
      <c r="D178" s="390">
        <v>0</v>
      </c>
      <c r="E178" s="390">
        <v>0</v>
      </c>
      <c r="F178" s="390">
        <v>0</v>
      </c>
      <c r="G178" s="329">
        <v>0</v>
      </c>
    </row>
    <row r="179" spans="1:7" x14ac:dyDescent="0.15">
      <c r="A179" s="14" t="s">
        <v>162</v>
      </c>
      <c r="B179" s="345"/>
      <c r="C179" s="390">
        <v>0</v>
      </c>
      <c r="D179" s="390">
        <v>0</v>
      </c>
      <c r="E179" s="390">
        <v>0</v>
      </c>
      <c r="F179" s="390">
        <v>0</v>
      </c>
      <c r="G179" s="329">
        <v>0</v>
      </c>
    </row>
    <row r="180" spans="1:7" ht="13" x14ac:dyDescent="0.15">
      <c r="A180" s="37"/>
      <c r="B180" s="345"/>
      <c r="C180" s="388"/>
      <c r="D180" s="388"/>
      <c r="E180" s="388"/>
      <c r="F180" s="388"/>
      <c r="G180" s="327"/>
    </row>
    <row r="181" spans="1:7" ht="13" x14ac:dyDescent="0.15">
      <c r="B181" s="345"/>
      <c r="C181" s="388"/>
      <c r="D181" s="389"/>
      <c r="E181" s="389"/>
      <c r="F181" s="389"/>
      <c r="G181" s="328"/>
    </row>
    <row r="182" spans="1:7" x14ac:dyDescent="0.15">
      <c r="A182" s="14" t="s">
        <v>151</v>
      </c>
      <c r="B182" s="347"/>
      <c r="C182" s="392" t="s">
        <v>1072</v>
      </c>
      <c r="D182" s="392" t="s">
        <v>152</v>
      </c>
      <c r="E182" s="392" t="s">
        <v>153</v>
      </c>
      <c r="F182" s="392" t="s">
        <v>154</v>
      </c>
      <c r="G182" s="331"/>
    </row>
    <row r="183" spans="1:7" x14ac:dyDescent="0.15">
      <c r="A183" s="37" t="s">
        <v>540</v>
      </c>
      <c r="B183" s="348" t="s">
        <v>156</v>
      </c>
      <c r="C183" s="392" t="s">
        <v>1073</v>
      </c>
      <c r="D183" s="393" t="s">
        <v>157</v>
      </c>
      <c r="E183" s="393" t="s">
        <v>158</v>
      </c>
      <c r="F183" s="393" t="s">
        <v>159</v>
      </c>
      <c r="G183" s="331"/>
    </row>
    <row r="184" spans="1:7" x14ac:dyDescent="0.15">
      <c r="A184" s="35"/>
      <c r="B184" s="347"/>
      <c r="C184" s="391"/>
      <c r="D184" s="392"/>
      <c r="E184" s="392"/>
      <c r="F184" s="392"/>
      <c r="G184" s="331" t="s">
        <v>160</v>
      </c>
    </row>
    <row r="185" spans="1:7" x14ac:dyDescent="0.15">
      <c r="A185" s="14" t="s">
        <v>161</v>
      </c>
      <c r="B185" s="345"/>
      <c r="C185" s="390">
        <v>0</v>
      </c>
      <c r="D185" s="390">
        <v>0</v>
      </c>
      <c r="E185" s="390">
        <v>0</v>
      </c>
      <c r="F185" s="390">
        <v>0</v>
      </c>
      <c r="G185" s="329">
        <v>0</v>
      </c>
    </row>
    <row r="186" spans="1:7" x14ac:dyDescent="0.15">
      <c r="A186" s="14" t="s">
        <v>162</v>
      </c>
      <c r="B186" s="345"/>
      <c r="C186" s="390">
        <v>0</v>
      </c>
      <c r="D186" s="390">
        <v>0</v>
      </c>
      <c r="E186" s="390">
        <v>0</v>
      </c>
      <c r="F186" s="390">
        <v>0</v>
      </c>
      <c r="G186" s="329">
        <v>0</v>
      </c>
    </row>
    <row r="187" spans="1:7" ht="13" x14ac:dyDescent="0.15">
      <c r="B187" s="345"/>
      <c r="C187" s="388"/>
      <c r="D187" s="389"/>
      <c r="E187" s="389"/>
      <c r="F187" s="389"/>
      <c r="G187" s="328"/>
    </row>
    <row r="188" spans="1:7" ht="13" x14ac:dyDescent="0.15">
      <c r="B188" s="345"/>
      <c r="C188" s="388"/>
      <c r="D188" s="389"/>
      <c r="E188" s="389"/>
      <c r="F188" s="389"/>
      <c r="G188" s="328"/>
    </row>
    <row r="189" spans="1:7" x14ac:dyDescent="0.15">
      <c r="A189" s="14" t="s">
        <v>151</v>
      </c>
      <c r="B189" s="347"/>
      <c r="C189" s="392" t="s">
        <v>1072</v>
      </c>
      <c r="D189" s="392" t="s">
        <v>152</v>
      </c>
      <c r="E189" s="392" t="s">
        <v>153</v>
      </c>
      <c r="F189" s="392" t="s">
        <v>154</v>
      </c>
      <c r="G189" s="331"/>
    </row>
    <row r="190" spans="1:7" x14ac:dyDescent="0.15">
      <c r="A190" s="17" t="s">
        <v>541</v>
      </c>
      <c r="B190" s="348" t="s">
        <v>156</v>
      </c>
      <c r="C190" s="392" t="s">
        <v>1073</v>
      </c>
      <c r="D190" s="393" t="s">
        <v>157</v>
      </c>
      <c r="E190" s="393" t="s">
        <v>158</v>
      </c>
      <c r="F190" s="393" t="s">
        <v>159</v>
      </c>
      <c r="G190" s="331"/>
    </row>
    <row r="191" spans="1:7" x14ac:dyDescent="0.15">
      <c r="A191" s="35"/>
      <c r="B191" s="347"/>
      <c r="C191" s="391"/>
      <c r="D191" s="392"/>
      <c r="E191" s="392"/>
      <c r="F191" s="390"/>
      <c r="G191" s="331" t="s">
        <v>160</v>
      </c>
    </row>
    <row r="192" spans="1:7" x14ac:dyDescent="0.15">
      <c r="A192" s="14" t="s">
        <v>161</v>
      </c>
      <c r="B192" s="345"/>
      <c r="C192" s="390">
        <v>0</v>
      </c>
      <c r="D192" s="390">
        <v>1</v>
      </c>
      <c r="E192" s="390">
        <v>0</v>
      </c>
      <c r="F192" s="390">
        <v>0</v>
      </c>
      <c r="G192" s="329">
        <f>SUM(C192+D192+E192+F192)</f>
        <v>1</v>
      </c>
    </row>
    <row r="193" spans="1:7" x14ac:dyDescent="0.15">
      <c r="A193" s="14" t="s">
        <v>162</v>
      </c>
      <c r="B193" s="345"/>
      <c r="C193" s="390">
        <v>0</v>
      </c>
      <c r="D193" s="390">
        <v>0</v>
      </c>
      <c r="E193" s="390">
        <v>0</v>
      </c>
      <c r="F193" s="390">
        <v>2</v>
      </c>
      <c r="G193" s="329">
        <f>SUM(C193+D193+E193+F193)</f>
        <v>2</v>
      </c>
    </row>
    <row r="194" spans="1:7" ht="13" x14ac:dyDescent="0.15">
      <c r="B194" s="345"/>
      <c r="C194" s="388"/>
      <c r="D194" s="389"/>
      <c r="E194" s="389"/>
      <c r="F194" s="389"/>
      <c r="G194" s="328"/>
    </row>
    <row r="195" spans="1:7" ht="13" x14ac:dyDescent="0.15">
      <c r="B195" s="345"/>
      <c r="C195" s="388"/>
      <c r="D195" s="389"/>
      <c r="E195" s="389"/>
      <c r="F195" s="389"/>
      <c r="G195" s="328"/>
    </row>
    <row r="196" spans="1:7" x14ac:dyDescent="0.15">
      <c r="A196" s="14" t="s">
        <v>151</v>
      </c>
      <c r="B196" s="347"/>
      <c r="C196" s="392" t="s">
        <v>1072</v>
      </c>
      <c r="D196" s="392" t="s">
        <v>152</v>
      </c>
      <c r="E196" s="392" t="s">
        <v>153</v>
      </c>
      <c r="F196" s="392" t="s">
        <v>154</v>
      </c>
      <c r="G196" s="331"/>
    </row>
    <row r="197" spans="1:7" x14ac:dyDescent="0.15">
      <c r="A197" s="35" t="s">
        <v>542</v>
      </c>
      <c r="B197" s="348" t="s">
        <v>156</v>
      </c>
      <c r="C197" s="392" t="s">
        <v>1073</v>
      </c>
      <c r="D197" s="393" t="s">
        <v>157</v>
      </c>
      <c r="E197" s="393" t="s">
        <v>158</v>
      </c>
      <c r="F197" s="393" t="s">
        <v>159</v>
      </c>
      <c r="G197" s="331"/>
    </row>
    <row r="198" spans="1:7" x14ac:dyDescent="0.15">
      <c r="B198" s="347"/>
      <c r="C198" s="391"/>
      <c r="D198" s="392"/>
      <c r="E198" s="392"/>
      <c r="F198" s="392"/>
      <c r="G198" s="331" t="s">
        <v>160</v>
      </c>
    </row>
    <row r="199" spans="1:7" x14ac:dyDescent="0.15">
      <c r="A199" s="14" t="s">
        <v>161</v>
      </c>
      <c r="B199" s="345"/>
      <c r="C199" s="390">
        <v>0</v>
      </c>
      <c r="D199" s="390">
        <v>0</v>
      </c>
      <c r="E199" s="390">
        <v>0</v>
      </c>
      <c r="F199" s="390">
        <v>0</v>
      </c>
      <c r="G199" s="329">
        <v>0</v>
      </c>
    </row>
    <row r="200" spans="1:7" x14ac:dyDescent="0.15">
      <c r="A200" s="14" t="s">
        <v>162</v>
      </c>
      <c r="B200" s="345"/>
      <c r="C200" s="390">
        <v>0</v>
      </c>
      <c r="D200" s="390">
        <v>0</v>
      </c>
      <c r="E200" s="390">
        <v>0</v>
      </c>
      <c r="F200" s="390">
        <v>0</v>
      </c>
      <c r="G200" s="329">
        <v>0</v>
      </c>
    </row>
    <row r="201" spans="1:7" ht="13" x14ac:dyDescent="0.15">
      <c r="B201" s="345"/>
      <c r="C201" s="388"/>
      <c r="D201" s="389"/>
      <c r="E201" s="389"/>
      <c r="F201" s="389"/>
      <c r="G201" s="328"/>
    </row>
    <row r="202" spans="1:7" ht="13" x14ac:dyDescent="0.15">
      <c r="B202" s="345"/>
      <c r="C202" s="388"/>
      <c r="D202" s="389"/>
      <c r="E202" s="389"/>
      <c r="F202" s="389"/>
      <c r="G202" s="328"/>
    </row>
    <row r="203" spans="1:7" x14ac:dyDescent="0.15">
      <c r="A203" s="14" t="s">
        <v>151</v>
      </c>
      <c r="B203" s="347"/>
      <c r="C203" s="392" t="s">
        <v>1072</v>
      </c>
      <c r="D203" s="392" t="s">
        <v>152</v>
      </c>
      <c r="E203" s="392" t="s">
        <v>153</v>
      </c>
      <c r="F203" s="392" t="s">
        <v>154</v>
      </c>
      <c r="G203" s="331"/>
    </row>
    <row r="204" spans="1:7" x14ac:dyDescent="0.15">
      <c r="A204" s="35" t="s">
        <v>543</v>
      </c>
      <c r="B204" s="348" t="s">
        <v>156</v>
      </c>
      <c r="C204" s="392" t="s">
        <v>1073</v>
      </c>
      <c r="D204" s="393" t="s">
        <v>157</v>
      </c>
      <c r="E204" s="393" t="s">
        <v>158</v>
      </c>
      <c r="F204" s="393" t="s">
        <v>159</v>
      </c>
      <c r="G204" s="331"/>
    </row>
    <row r="205" spans="1:7" x14ac:dyDescent="0.15">
      <c r="B205" s="347"/>
      <c r="C205" s="391"/>
      <c r="D205" s="392"/>
      <c r="E205" s="392"/>
      <c r="F205" s="392"/>
      <c r="G205" s="331" t="s">
        <v>160</v>
      </c>
    </row>
    <row r="206" spans="1:7" x14ac:dyDescent="0.15">
      <c r="A206" s="14" t="s">
        <v>161</v>
      </c>
      <c r="B206" s="345"/>
      <c r="C206" s="390">
        <v>0</v>
      </c>
      <c r="D206" s="390">
        <v>0</v>
      </c>
      <c r="E206" s="390">
        <v>0</v>
      </c>
      <c r="F206" s="390">
        <v>0</v>
      </c>
      <c r="G206" s="329">
        <f>SUM(C206+D206+E206)</f>
        <v>0</v>
      </c>
    </row>
    <row r="207" spans="1:7" x14ac:dyDescent="0.15">
      <c r="A207" s="14" t="s">
        <v>162</v>
      </c>
      <c r="B207" s="345"/>
      <c r="C207" s="390">
        <v>0</v>
      </c>
      <c r="D207" s="390">
        <v>0</v>
      </c>
      <c r="E207" s="390">
        <v>0</v>
      </c>
      <c r="F207" s="390">
        <v>0</v>
      </c>
      <c r="G207" s="329">
        <f>SUM(C207+D207+E207+F207)</f>
        <v>0</v>
      </c>
    </row>
    <row r="208" spans="1:7" ht="13" x14ac:dyDescent="0.15">
      <c r="B208" s="345"/>
      <c r="C208" s="388"/>
      <c r="D208" s="389"/>
      <c r="E208" s="389"/>
      <c r="F208" s="389"/>
      <c r="G208" s="328"/>
    </row>
    <row r="209" spans="1:7" ht="13" x14ac:dyDescent="0.15">
      <c r="B209" s="345"/>
      <c r="C209" s="388"/>
      <c r="D209" s="389"/>
      <c r="E209" s="389"/>
      <c r="F209" s="389"/>
      <c r="G209" s="328"/>
    </row>
    <row r="210" spans="1:7" x14ac:dyDescent="0.15">
      <c r="A210" s="14" t="s">
        <v>151</v>
      </c>
      <c r="B210" s="347"/>
      <c r="C210" s="392" t="s">
        <v>1072</v>
      </c>
      <c r="D210" s="392" t="s">
        <v>152</v>
      </c>
      <c r="E210" s="392" t="s">
        <v>153</v>
      </c>
      <c r="F210" s="392" t="s">
        <v>154</v>
      </c>
      <c r="G210" s="331"/>
    </row>
    <row r="211" spans="1:7" x14ac:dyDescent="0.15">
      <c r="A211" s="35" t="s">
        <v>544</v>
      </c>
      <c r="B211" s="348" t="s">
        <v>156</v>
      </c>
      <c r="C211" s="392" t="s">
        <v>1073</v>
      </c>
      <c r="D211" s="393" t="s">
        <v>157</v>
      </c>
      <c r="E211" s="393" t="s">
        <v>158</v>
      </c>
      <c r="F211" s="393" t="s">
        <v>159</v>
      </c>
      <c r="G211" s="331"/>
    </row>
    <row r="212" spans="1:7" x14ac:dyDescent="0.15">
      <c r="A212" s="41"/>
      <c r="B212" s="347"/>
      <c r="C212" s="391"/>
      <c r="D212" s="392"/>
      <c r="E212" s="392"/>
      <c r="F212" s="392"/>
      <c r="G212" s="331" t="s">
        <v>160</v>
      </c>
    </row>
    <row r="213" spans="1:7" x14ac:dyDescent="0.15">
      <c r="A213" s="14" t="s">
        <v>161</v>
      </c>
      <c r="B213" s="345"/>
      <c r="C213" s="390">
        <v>0</v>
      </c>
      <c r="D213" s="390">
        <v>0</v>
      </c>
      <c r="E213" s="390">
        <v>2</v>
      </c>
      <c r="F213" s="390">
        <v>0</v>
      </c>
      <c r="G213" s="329">
        <f>SUM(C213+D213+E213+F213)</f>
        <v>2</v>
      </c>
    </row>
    <row r="214" spans="1:7" x14ac:dyDescent="0.15">
      <c r="A214" s="14" t="s">
        <v>162</v>
      </c>
      <c r="B214" s="345"/>
      <c r="C214" s="390">
        <v>0</v>
      </c>
      <c r="D214" s="390">
        <v>0</v>
      </c>
      <c r="E214" s="390">
        <v>3</v>
      </c>
      <c r="F214" s="390">
        <v>2</v>
      </c>
      <c r="G214" s="329">
        <f>C214+D214+E214+F214</f>
        <v>5</v>
      </c>
    </row>
    <row r="215" spans="1:7" ht="13" x14ac:dyDescent="0.15">
      <c r="B215" s="345"/>
      <c r="C215" s="388"/>
      <c r="D215" s="389"/>
      <c r="E215" s="389"/>
      <c r="F215" s="389"/>
      <c r="G215" s="345" t="s">
        <v>0</v>
      </c>
    </row>
    <row r="216" spans="1:7" ht="13" x14ac:dyDescent="0.15">
      <c r="B216" s="345"/>
      <c r="C216" s="388"/>
      <c r="D216" s="389"/>
      <c r="E216" s="389"/>
      <c r="F216" s="389"/>
      <c r="G216" s="328"/>
    </row>
    <row r="217" spans="1:7" x14ac:dyDescent="0.15">
      <c r="A217" s="14" t="s">
        <v>151</v>
      </c>
      <c r="B217" s="347"/>
      <c r="C217" s="392" t="s">
        <v>1072</v>
      </c>
      <c r="D217" s="392" t="s">
        <v>152</v>
      </c>
      <c r="E217" s="392" t="s">
        <v>153</v>
      </c>
      <c r="F217" s="392" t="s">
        <v>154</v>
      </c>
      <c r="G217" s="331"/>
    </row>
    <row r="218" spans="1:7" x14ac:dyDescent="0.15">
      <c r="A218" s="35" t="s">
        <v>545</v>
      </c>
      <c r="B218" s="348" t="s">
        <v>156</v>
      </c>
      <c r="C218" s="392" t="s">
        <v>1073</v>
      </c>
      <c r="D218" s="393" t="s">
        <v>157</v>
      </c>
      <c r="E218" s="393" t="s">
        <v>158</v>
      </c>
      <c r="F218" s="393" t="s">
        <v>159</v>
      </c>
      <c r="G218" s="331"/>
    </row>
    <row r="219" spans="1:7" x14ac:dyDescent="0.15">
      <c r="A219" s="41"/>
      <c r="B219" s="347"/>
      <c r="C219" s="391"/>
      <c r="D219" s="392"/>
      <c r="E219" s="392"/>
      <c r="F219" s="392"/>
      <c r="G219" s="331" t="s">
        <v>160</v>
      </c>
    </row>
    <row r="220" spans="1:7" x14ac:dyDescent="0.15">
      <c r="A220" s="14" t="s">
        <v>161</v>
      </c>
      <c r="B220" s="345"/>
      <c r="C220" s="390">
        <v>0</v>
      </c>
      <c r="D220" s="390">
        <v>0</v>
      </c>
      <c r="E220" s="390">
        <v>0</v>
      </c>
      <c r="F220" s="390">
        <v>0</v>
      </c>
      <c r="G220" s="329">
        <v>0</v>
      </c>
    </row>
    <row r="221" spans="1:7" x14ac:dyDescent="0.15">
      <c r="A221" s="14" t="s">
        <v>162</v>
      </c>
      <c r="B221" s="345"/>
      <c r="C221" s="390">
        <v>0</v>
      </c>
      <c r="D221" s="390">
        <v>0</v>
      </c>
      <c r="E221" s="390">
        <v>0</v>
      </c>
      <c r="F221" s="390">
        <v>0</v>
      </c>
      <c r="G221" s="329">
        <v>0</v>
      </c>
    </row>
    <row r="222" spans="1:7" ht="13" x14ac:dyDescent="0.15">
      <c r="B222" s="345"/>
      <c r="C222" s="388"/>
      <c r="D222" s="389"/>
      <c r="E222" s="389"/>
      <c r="F222" s="389"/>
      <c r="G222" s="328"/>
    </row>
    <row r="223" spans="1:7" ht="13" x14ac:dyDescent="0.15">
      <c r="B223" s="345"/>
      <c r="C223" s="388"/>
      <c r="D223" s="389"/>
      <c r="E223" s="389"/>
      <c r="F223" s="389"/>
      <c r="G223" s="328"/>
    </row>
    <row r="224" spans="1:7" x14ac:dyDescent="0.15">
      <c r="A224" s="14" t="s">
        <v>151</v>
      </c>
      <c r="B224" s="347"/>
      <c r="C224" s="392" t="s">
        <v>1072</v>
      </c>
      <c r="D224" s="392" t="s">
        <v>152</v>
      </c>
      <c r="E224" s="392" t="s">
        <v>153</v>
      </c>
      <c r="F224" s="392" t="s">
        <v>154</v>
      </c>
      <c r="G224" s="331"/>
    </row>
    <row r="225" spans="1:12" x14ac:dyDescent="0.15">
      <c r="A225" s="35" t="s">
        <v>546</v>
      </c>
      <c r="B225" s="348" t="s">
        <v>156</v>
      </c>
      <c r="C225" s="392" t="s">
        <v>1073</v>
      </c>
      <c r="D225" s="393" t="s">
        <v>157</v>
      </c>
      <c r="E225" s="393" t="s">
        <v>158</v>
      </c>
      <c r="F225" s="393" t="s">
        <v>159</v>
      </c>
      <c r="G225" s="331"/>
    </row>
    <row r="226" spans="1:12" x14ac:dyDescent="0.15">
      <c r="A226" s="42"/>
      <c r="B226" s="347"/>
      <c r="C226" s="391"/>
      <c r="D226" s="392"/>
      <c r="E226" s="392"/>
      <c r="F226" s="392"/>
      <c r="G226" s="331" t="s">
        <v>160</v>
      </c>
    </row>
    <row r="227" spans="1:12" x14ac:dyDescent="0.15">
      <c r="A227" s="14" t="s">
        <v>161</v>
      </c>
      <c r="B227" s="345"/>
      <c r="C227" s="390">
        <v>0</v>
      </c>
      <c r="D227" s="390">
        <v>0</v>
      </c>
      <c r="E227" s="390">
        <v>0</v>
      </c>
      <c r="F227" s="390">
        <v>0</v>
      </c>
      <c r="G227" s="329">
        <v>0</v>
      </c>
    </row>
    <row r="228" spans="1:12" x14ac:dyDescent="0.15">
      <c r="A228" s="14" t="s">
        <v>162</v>
      </c>
      <c r="B228" s="345"/>
      <c r="C228" s="390">
        <v>0</v>
      </c>
      <c r="D228" s="390">
        <v>0</v>
      </c>
      <c r="E228" s="390">
        <v>0</v>
      </c>
      <c r="F228" s="390">
        <v>0</v>
      </c>
      <c r="G228" s="329">
        <v>0</v>
      </c>
    </row>
    <row r="229" spans="1:12" x14ac:dyDescent="0.15">
      <c r="D229" s="14"/>
      <c r="E229" s="14"/>
      <c r="F229" s="14"/>
      <c r="G229" s="14"/>
    </row>
    <row r="230" spans="1:12" ht="24" x14ac:dyDescent="0.15">
      <c r="C230" s="21" t="s">
        <v>1074</v>
      </c>
      <c r="D230" s="21" t="s">
        <v>177</v>
      </c>
      <c r="E230" s="21" t="s">
        <v>178</v>
      </c>
      <c r="F230" s="21" t="s">
        <v>179</v>
      </c>
      <c r="G230" s="21" t="s">
        <v>180</v>
      </c>
    </row>
    <row r="231" spans="1:12" x14ac:dyDescent="0.15">
      <c r="B231" s="43"/>
      <c r="C231" s="138">
        <f>C227+C221+C213+C206+C199+C192+C185+C178+C171+C164+C157+C150+C143+C136+C129+C122+C115+C108+C101+C94+C87+C80+C73+C66+C59+C52+C45+C38+C31+C24+C17+C10</f>
        <v>7</v>
      </c>
      <c r="D231" s="138">
        <f>D227+D220+D213+D206+D199+D192+D185+D178+D171+D164+D157+D150+D143+D136+D129+D122+D115+D108+D101+D94+D87+D80+D73+D66+D59+D52+D45+D38+D31+D24+D17+D10</f>
        <v>3</v>
      </c>
      <c r="E231" s="138">
        <f>E227+E220+E213+E206+E199+E192+E185+E178+E171+E164+E157+E150+E143+E136+E129+E122+E115+E108+E101+E94+E87+E80+E73+E66+E59+E52+E45+E38+E31+E24+E17+E10</f>
        <v>6</v>
      </c>
      <c r="F231" s="138">
        <f>F227+F220+F213+F206+F199+F192+F185+F178+F171+F164+F157+F150+F143+F136+F129+F122+F115+F108+F101+F94+F87+F80+F73+F66+F59+F52+F45+F38+F31+F24+F17+F10</f>
        <v>25</v>
      </c>
      <c r="G231" s="138">
        <f>C231+D231+E231+F231</f>
        <v>41</v>
      </c>
    </row>
    <row r="232" spans="1:12" x14ac:dyDescent="0.15">
      <c r="B232" s="43"/>
      <c r="C232" s="15"/>
    </row>
    <row r="233" spans="1:12" ht="24" x14ac:dyDescent="0.15">
      <c r="B233" s="43"/>
      <c r="C233" s="21" t="s">
        <v>1076</v>
      </c>
      <c r="D233" s="21" t="s">
        <v>547</v>
      </c>
      <c r="E233" s="21" t="s">
        <v>548</v>
      </c>
      <c r="F233" s="21" t="s">
        <v>549</v>
      </c>
      <c r="G233" s="21" t="s">
        <v>550</v>
      </c>
    </row>
    <row r="234" spans="1:12" x14ac:dyDescent="0.15">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3</v>
      </c>
      <c r="E234" s="138">
        <f>E228+E221+E214+E207+E200+E193+E186+E179+E172+E165+E158+E151+E144+E137+E130+E123+E116+E109+E102+E95+E88+E81+E74+E67+E60+E53+E46+E39+E32+E25+E18+E11</f>
        <v>10</v>
      </c>
      <c r="F234" s="138">
        <f>F228+F221+F214+F207+F200+F193+F186+F179+F172+F165+F158+F151+F144+F137+F130+F123+F116+F109+F102+F95+F88+F81+F74+F67+F60+F53+F46+F39+F32+F25+F18+F11</f>
        <v>47</v>
      </c>
      <c r="G234" s="138">
        <f>G228+G221+G214+G207+G200+G193+G186+G179+G172+G165+G158+G151+G144+G137+G130+G123+G116+G109+G102+G95+G88+G81+G74+G67+G60+G53+G46+G39+G32+G25+G18+G11</f>
        <v>43</v>
      </c>
    </row>
    <row r="235" spans="1:12" s="23" customFormat="1" x14ac:dyDescent="0.15">
      <c r="A235" s="20"/>
      <c r="B235" s="44"/>
      <c r="C235" s="44"/>
      <c r="D235" s="22"/>
      <c r="E235" s="22"/>
      <c r="F235" s="22"/>
      <c r="G235" s="22"/>
      <c r="H235" s="20"/>
      <c r="I235" s="20"/>
    </row>
    <row r="236" spans="1:12" s="23" customFormat="1" x14ac:dyDescent="0.15">
      <c r="A236" s="20"/>
      <c r="B236" s="44"/>
      <c r="C236" s="44"/>
      <c r="D236" s="22"/>
      <c r="E236" s="22"/>
      <c r="F236" s="22"/>
      <c r="G236" s="22"/>
      <c r="H236" s="20"/>
      <c r="I236" s="20"/>
    </row>
    <row r="237" spans="1:12" x14ac:dyDescent="0.15">
      <c r="D237" s="14"/>
      <c r="E237" s="14"/>
      <c r="F237" s="14"/>
      <c r="G237" s="14"/>
    </row>
    <row r="238" spans="1:12" x14ac:dyDescent="0.15">
      <c r="D238" s="14"/>
      <c r="E238" s="14"/>
      <c r="F238" s="14"/>
      <c r="G238" s="14"/>
    </row>
    <row r="239" spans="1:12" x14ac:dyDescent="0.15">
      <c r="D239" s="14"/>
      <c r="E239" s="14"/>
      <c r="F239" s="14"/>
      <c r="G239" s="14"/>
    </row>
    <row r="240" spans="1:12" ht="24" x14ac:dyDescent="0.15">
      <c r="A240" s="24" t="s">
        <v>185</v>
      </c>
      <c r="B240" s="25" t="s">
        <v>186</v>
      </c>
      <c r="C240" s="98" t="s">
        <v>1068</v>
      </c>
      <c r="D240" s="26" t="s">
        <v>1069</v>
      </c>
      <c r="E240" s="26" t="s">
        <v>1070</v>
      </c>
      <c r="F240" s="26" t="s">
        <v>1071</v>
      </c>
      <c r="G240" s="26" t="s">
        <v>160</v>
      </c>
      <c r="H240" s="27"/>
      <c r="I240" s="27"/>
      <c r="J240" s="28"/>
      <c r="K240" s="28"/>
      <c r="L240" s="29"/>
    </row>
    <row r="241" spans="1:12" x14ac:dyDescent="0.15">
      <c r="A241" s="30"/>
      <c r="B241" s="25" t="s">
        <v>187</v>
      </c>
      <c r="C241" s="31">
        <v>0</v>
      </c>
      <c r="D241" s="31">
        <v>11</v>
      </c>
      <c r="E241" s="31">
        <v>25</v>
      </c>
      <c r="F241" s="31">
        <v>17</v>
      </c>
      <c r="G241" s="31">
        <v>53</v>
      </c>
      <c r="H241" s="27"/>
      <c r="I241" s="27"/>
      <c r="J241" s="28"/>
      <c r="K241" s="28"/>
      <c r="L241" s="29"/>
    </row>
    <row r="242" spans="1:12" x14ac:dyDescent="0.15">
      <c r="A242" s="30"/>
      <c r="B242" s="25" t="s">
        <v>188</v>
      </c>
      <c r="C242" s="31">
        <v>0</v>
      </c>
      <c r="D242" s="32">
        <v>24</v>
      </c>
      <c r="E242" s="32">
        <v>29</v>
      </c>
      <c r="F242" s="32">
        <v>26</v>
      </c>
      <c r="G242" s="32">
        <v>79</v>
      </c>
      <c r="H242" s="27"/>
      <c r="I242" s="27"/>
      <c r="J242" s="28"/>
      <c r="K242" s="28"/>
      <c r="L242" s="29"/>
    </row>
    <row r="243" spans="1:12" x14ac:dyDescent="0.15">
      <c r="A243" s="30"/>
      <c r="B243" s="25" t="s">
        <v>189</v>
      </c>
      <c r="C243" s="31">
        <v>0</v>
      </c>
      <c r="D243" s="32">
        <v>9</v>
      </c>
      <c r="E243" s="32">
        <v>32</v>
      </c>
      <c r="F243" s="32">
        <v>18</v>
      </c>
      <c r="G243" s="32">
        <v>59</v>
      </c>
      <c r="H243" s="27"/>
      <c r="I243" s="27"/>
      <c r="J243" s="28"/>
      <c r="K243" s="28"/>
      <c r="L243" s="29"/>
    </row>
    <row r="244" spans="1:12" x14ac:dyDescent="0.15">
      <c r="A244" s="30"/>
      <c r="B244" s="25" t="s">
        <v>190</v>
      </c>
      <c r="C244" s="31">
        <v>0</v>
      </c>
      <c r="D244" s="32">
        <v>20</v>
      </c>
      <c r="E244" s="32">
        <v>33</v>
      </c>
      <c r="F244" s="32">
        <v>22</v>
      </c>
      <c r="G244" s="32">
        <v>75</v>
      </c>
      <c r="H244" s="27"/>
      <c r="I244" s="27"/>
      <c r="J244" s="28"/>
      <c r="K244" s="28"/>
      <c r="L244" s="29"/>
    </row>
    <row r="245" spans="1:12" x14ac:dyDescent="0.15">
      <c r="A245" s="30"/>
      <c r="B245" s="25" t="s">
        <v>191</v>
      </c>
      <c r="C245" s="31">
        <v>0</v>
      </c>
      <c r="D245" s="32">
        <v>18</v>
      </c>
      <c r="E245" s="32">
        <v>24</v>
      </c>
      <c r="F245" s="32">
        <v>26</v>
      </c>
      <c r="G245" s="32">
        <v>68</v>
      </c>
      <c r="H245" s="27"/>
      <c r="I245" s="27"/>
      <c r="J245" s="28"/>
      <c r="K245" s="28"/>
      <c r="L245" s="29"/>
    </row>
    <row r="246" spans="1:12" x14ac:dyDescent="0.15">
      <c r="A246" s="30"/>
      <c r="B246" s="25" t="s">
        <v>192</v>
      </c>
      <c r="C246" s="31">
        <v>0</v>
      </c>
      <c r="D246" s="32">
        <v>22</v>
      </c>
      <c r="E246" s="32">
        <v>21</v>
      </c>
      <c r="F246" s="32">
        <v>20</v>
      </c>
      <c r="G246" s="32">
        <v>63</v>
      </c>
      <c r="H246" s="27"/>
      <c r="I246" s="27"/>
      <c r="J246" s="28"/>
      <c r="K246" s="28"/>
      <c r="L246" s="29"/>
    </row>
    <row r="247" spans="1:12" x14ac:dyDescent="0.15">
      <c r="A247" s="30"/>
      <c r="B247" s="25" t="s">
        <v>193</v>
      </c>
      <c r="C247" s="31">
        <v>0</v>
      </c>
      <c r="D247" s="32">
        <v>21</v>
      </c>
      <c r="E247" s="32">
        <v>18</v>
      </c>
      <c r="F247" s="32">
        <v>23</v>
      </c>
      <c r="G247" s="32">
        <v>62</v>
      </c>
      <c r="H247" s="27"/>
      <c r="I247" s="27"/>
      <c r="J247" s="28"/>
      <c r="K247" s="28"/>
      <c r="L247" s="29"/>
    </row>
    <row r="248" spans="1:12" x14ac:dyDescent="0.15">
      <c r="A248" s="30"/>
      <c r="B248" s="25" t="s">
        <v>194</v>
      </c>
      <c r="C248" s="31">
        <v>0</v>
      </c>
      <c r="D248" s="32">
        <v>23</v>
      </c>
      <c r="E248" s="32">
        <v>15</v>
      </c>
      <c r="F248" s="32">
        <v>16</v>
      </c>
      <c r="G248" s="32">
        <v>54</v>
      </c>
      <c r="H248" s="27"/>
      <c r="I248" s="27"/>
      <c r="J248" s="28"/>
      <c r="K248" s="28"/>
      <c r="L248" s="29"/>
    </row>
    <row r="249" spans="1:12" x14ac:dyDescent="0.15">
      <c r="A249" s="30"/>
      <c r="B249" s="25" t="s">
        <v>195</v>
      </c>
      <c r="C249" s="31">
        <v>0</v>
      </c>
      <c r="D249" s="32">
        <v>10</v>
      </c>
      <c r="E249" s="32">
        <v>25</v>
      </c>
      <c r="F249" s="32">
        <v>14</v>
      </c>
      <c r="G249" s="32">
        <v>49</v>
      </c>
      <c r="H249" s="27"/>
      <c r="I249" s="27"/>
      <c r="J249" s="28"/>
      <c r="K249" s="28"/>
      <c r="L249" s="29"/>
    </row>
    <row r="250" spans="1:12" x14ac:dyDescent="0.15">
      <c r="A250" s="30"/>
      <c r="B250" s="25" t="s">
        <v>196</v>
      </c>
      <c r="C250" s="31">
        <v>0</v>
      </c>
      <c r="D250" s="32">
        <v>27</v>
      </c>
      <c r="E250" s="32">
        <v>28</v>
      </c>
      <c r="F250" s="32">
        <v>19</v>
      </c>
      <c r="G250" s="32">
        <v>74</v>
      </c>
      <c r="H250" s="27"/>
      <c r="I250" s="27"/>
      <c r="J250" s="28"/>
      <c r="K250" s="28"/>
      <c r="L250" s="29"/>
    </row>
    <row r="251" spans="1:12" x14ac:dyDescent="0.15">
      <c r="A251" s="30"/>
      <c r="B251" s="25" t="s">
        <v>197</v>
      </c>
      <c r="C251" s="31">
        <v>0</v>
      </c>
      <c r="D251" s="32">
        <v>31</v>
      </c>
      <c r="E251" s="32">
        <v>30</v>
      </c>
      <c r="F251" s="32">
        <v>18</v>
      </c>
      <c r="G251" s="32">
        <v>79</v>
      </c>
      <c r="H251" s="27"/>
      <c r="I251" s="27"/>
      <c r="J251" s="28"/>
      <c r="K251" s="28"/>
      <c r="L251" s="29"/>
    </row>
    <row r="252" spans="1:12" x14ac:dyDescent="0.15">
      <c r="A252" s="30"/>
      <c r="B252" s="25" t="s">
        <v>198</v>
      </c>
      <c r="C252" s="31">
        <v>0</v>
      </c>
      <c r="D252" s="32">
        <v>33</v>
      </c>
      <c r="E252" s="32">
        <v>32</v>
      </c>
      <c r="F252" s="32">
        <v>23</v>
      </c>
      <c r="G252" s="32">
        <v>88</v>
      </c>
      <c r="H252" s="27"/>
      <c r="I252" s="27"/>
      <c r="J252" s="28"/>
      <c r="K252" s="28"/>
      <c r="L252" s="29"/>
    </row>
    <row r="253" spans="1:12" x14ac:dyDescent="0.15">
      <c r="A253" s="30"/>
      <c r="B253" s="25" t="s">
        <v>199</v>
      </c>
      <c r="C253" s="31">
        <v>0</v>
      </c>
      <c r="D253" s="32">
        <v>23</v>
      </c>
      <c r="E253" s="32">
        <v>14</v>
      </c>
      <c r="F253" s="32">
        <v>12</v>
      </c>
      <c r="G253" s="32">
        <v>49</v>
      </c>
      <c r="H253" s="27"/>
      <c r="I253" s="27"/>
      <c r="J253" s="28"/>
      <c r="K253" s="28"/>
      <c r="L253" s="29"/>
    </row>
    <row r="254" spans="1:12" x14ac:dyDescent="0.15">
      <c r="A254" s="30"/>
      <c r="B254" s="25" t="s">
        <v>200</v>
      </c>
      <c r="C254" s="31">
        <v>0</v>
      </c>
      <c r="D254" s="32">
        <v>22</v>
      </c>
      <c r="E254" s="32">
        <v>22</v>
      </c>
      <c r="F254" s="32">
        <v>13</v>
      </c>
      <c r="G254" s="32">
        <v>57</v>
      </c>
      <c r="H254" s="27"/>
      <c r="I254" s="27"/>
      <c r="J254" s="28"/>
      <c r="K254" s="28"/>
      <c r="L254" s="29"/>
    </row>
    <row r="255" spans="1:12" x14ac:dyDescent="0.15">
      <c r="A255" s="30"/>
      <c r="B255" s="25" t="s">
        <v>201</v>
      </c>
      <c r="C255" s="31">
        <v>0</v>
      </c>
      <c r="D255" s="32">
        <v>33</v>
      </c>
      <c r="E255" s="32">
        <v>20</v>
      </c>
      <c r="F255" s="32">
        <v>16</v>
      </c>
      <c r="G255" s="32">
        <v>69</v>
      </c>
      <c r="H255" s="27"/>
      <c r="I255" s="27"/>
      <c r="J255" s="28"/>
      <c r="K255" s="28"/>
      <c r="L255" s="29"/>
    </row>
    <row r="256" spans="1:12" x14ac:dyDescent="0.15">
      <c r="A256" s="30"/>
      <c r="B256" s="25" t="s">
        <v>202</v>
      </c>
      <c r="C256" s="31">
        <v>0</v>
      </c>
      <c r="D256" s="32">
        <v>32</v>
      </c>
      <c r="E256" s="32">
        <v>18</v>
      </c>
      <c r="F256" s="32">
        <v>29</v>
      </c>
      <c r="G256" s="32">
        <v>79</v>
      </c>
      <c r="H256" s="27"/>
      <c r="I256" s="27"/>
      <c r="J256" s="28"/>
      <c r="K256" s="28"/>
      <c r="L256" s="29"/>
    </row>
    <row r="257" spans="1:12" x14ac:dyDescent="0.15">
      <c r="A257" s="30"/>
      <c r="B257" s="25" t="s">
        <v>203</v>
      </c>
      <c r="C257" s="31">
        <v>0</v>
      </c>
      <c r="D257" s="32">
        <v>20</v>
      </c>
      <c r="E257" s="32">
        <v>14</v>
      </c>
      <c r="F257" s="32">
        <v>29</v>
      </c>
      <c r="G257" s="32">
        <v>63</v>
      </c>
      <c r="H257" s="27"/>
      <c r="I257" s="27"/>
      <c r="J257" s="28"/>
      <c r="K257" s="28"/>
      <c r="L257" s="29"/>
    </row>
    <row r="258" spans="1:12" x14ac:dyDescent="0.15">
      <c r="A258" s="30"/>
      <c r="B258" s="25" t="s">
        <v>204</v>
      </c>
      <c r="C258" s="31">
        <v>0</v>
      </c>
      <c r="D258" s="32">
        <v>17</v>
      </c>
      <c r="E258" s="32">
        <v>20</v>
      </c>
      <c r="F258" s="32">
        <v>31</v>
      </c>
      <c r="G258" s="32">
        <v>68</v>
      </c>
      <c r="H258" s="27"/>
      <c r="I258" s="27"/>
      <c r="J258" s="28"/>
      <c r="K258" s="28"/>
      <c r="L258" s="29"/>
    </row>
    <row r="259" spans="1:12" x14ac:dyDescent="0.15">
      <c r="A259" s="30"/>
      <c r="B259" s="25" t="s">
        <v>205</v>
      </c>
      <c r="C259" s="31">
        <v>0</v>
      </c>
      <c r="D259" s="32">
        <v>18</v>
      </c>
      <c r="E259" s="32">
        <v>15</v>
      </c>
      <c r="F259" s="32">
        <v>33</v>
      </c>
      <c r="G259" s="32">
        <v>66</v>
      </c>
      <c r="H259" s="27"/>
      <c r="I259" s="27"/>
      <c r="J259" s="28"/>
      <c r="K259" s="28"/>
      <c r="L259" s="29"/>
    </row>
    <row r="260" spans="1:12" x14ac:dyDescent="0.15">
      <c r="A260" s="30"/>
      <c r="B260" s="25" t="s">
        <v>206</v>
      </c>
      <c r="C260" s="31">
        <v>0</v>
      </c>
      <c r="D260" s="32">
        <v>26</v>
      </c>
      <c r="E260" s="32">
        <v>25</v>
      </c>
      <c r="F260" s="32">
        <v>39</v>
      </c>
      <c r="G260" s="32">
        <v>90</v>
      </c>
      <c r="H260" s="27"/>
      <c r="I260" s="27"/>
      <c r="J260" s="28"/>
      <c r="K260" s="28"/>
      <c r="L260" s="29"/>
    </row>
    <row r="261" spans="1:12" x14ac:dyDescent="0.15">
      <c r="A261" s="30"/>
      <c r="B261" s="25" t="s">
        <v>207</v>
      </c>
      <c r="C261" s="31">
        <v>0</v>
      </c>
      <c r="D261" s="32">
        <v>29</v>
      </c>
      <c r="E261" s="32">
        <v>26</v>
      </c>
      <c r="F261" s="32">
        <v>46</v>
      </c>
      <c r="G261" s="32">
        <v>101</v>
      </c>
      <c r="H261" s="27"/>
      <c r="I261" s="27"/>
      <c r="J261" s="28"/>
      <c r="K261" s="28"/>
      <c r="L261" s="29"/>
    </row>
    <row r="262" spans="1:12" x14ac:dyDescent="0.15">
      <c r="A262" s="30"/>
      <c r="B262" s="25" t="s">
        <v>208</v>
      </c>
      <c r="C262" s="31">
        <v>0</v>
      </c>
      <c r="D262" s="32">
        <v>24</v>
      </c>
      <c r="E262" s="32">
        <v>24</v>
      </c>
      <c r="F262" s="32">
        <v>44</v>
      </c>
      <c r="G262" s="32">
        <v>92</v>
      </c>
      <c r="H262" s="27"/>
      <c r="I262" s="27"/>
      <c r="J262" s="28"/>
      <c r="K262" s="28"/>
      <c r="L262" s="29"/>
    </row>
    <row r="263" spans="1:12" x14ac:dyDescent="0.15">
      <c r="A263" s="30"/>
      <c r="B263" s="25" t="s">
        <v>209</v>
      </c>
      <c r="C263" s="31">
        <v>0</v>
      </c>
      <c r="D263" s="32">
        <v>28</v>
      </c>
      <c r="E263" s="32">
        <v>28</v>
      </c>
      <c r="F263" s="32">
        <v>45</v>
      </c>
      <c r="G263" s="32">
        <v>101</v>
      </c>
      <c r="H263" s="27"/>
      <c r="I263" s="27"/>
      <c r="J263" s="28"/>
      <c r="K263" s="28"/>
      <c r="L263" s="29"/>
    </row>
    <row r="264" spans="1:12" x14ac:dyDescent="0.15">
      <c r="A264" s="30"/>
      <c r="B264" s="25" t="s">
        <v>210</v>
      </c>
      <c r="C264" s="31">
        <v>0</v>
      </c>
      <c r="D264" s="32">
        <v>32</v>
      </c>
      <c r="E264" s="32">
        <v>16</v>
      </c>
      <c r="F264" s="32">
        <v>34</v>
      </c>
      <c r="G264" s="32">
        <v>82</v>
      </c>
      <c r="H264" s="27"/>
      <c r="I264" s="27"/>
      <c r="J264" s="28"/>
      <c r="K264" s="28"/>
      <c r="L264" s="29"/>
    </row>
    <row r="265" spans="1:12" x14ac:dyDescent="0.15">
      <c r="A265" s="30"/>
      <c r="B265" s="25" t="s">
        <v>211</v>
      </c>
      <c r="C265" s="31">
        <v>0</v>
      </c>
      <c r="D265" s="32">
        <v>18</v>
      </c>
      <c r="E265" s="32">
        <v>19</v>
      </c>
      <c r="F265" s="32">
        <v>22</v>
      </c>
      <c r="G265" s="32">
        <v>59</v>
      </c>
      <c r="H265" s="27"/>
      <c r="I265" s="27"/>
      <c r="J265" s="28"/>
      <c r="K265" s="28"/>
      <c r="L265" s="29"/>
    </row>
    <row r="266" spans="1:12" x14ac:dyDescent="0.15">
      <c r="A266" s="30"/>
      <c r="B266" s="25" t="s">
        <v>212</v>
      </c>
      <c r="C266" s="31">
        <v>0</v>
      </c>
      <c r="D266" s="32">
        <v>25</v>
      </c>
      <c r="E266" s="32">
        <v>15</v>
      </c>
      <c r="F266" s="32">
        <v>22</v>
      </c>
      <c r="G266" s="32">
        <v>62</v>
      </c>
      <c r="H266" s="27"/>
      <c r="I266" s="27"/>
      <c r="J266" s="28"/>
      <c r="K266" s="28"/>
      <c r="L266" s="29"/>
    </row>
    <row r="267" spans="1:12" x14ac:dyDescent="0.15">
      <c r="A267" s="30"/>
      <c r="B267" s="25" t="s">
        <v>213</v>
      </c>
      <c r="C267" s="31">
        <v>0</v>
      </c>
      <c r="D267" s="32">
        <v>25</v>
      </c>
      <c r="E267" s="32">
        <v>18</v>
      </c>
      <c r="F267" s="32">
        <v>33</v>
      </c>
      <c r="G267" s="32">
        <v>76</v>
      </c>
      <c r="H267" s="27"/>
      <c r="I267" s="27"/>
      <c r="J267" s="28"/>
      <c r="K267" s="28"/>
      <c r="L267" s="29"/>
    </row>
    <row r="268" spans="1:12" x14ac:dyDescent="0.15">
      <c r="A268" s="30"/>
      <c r="B268" s="25" t="s">
        <v>214</v>
      </c>
      <c r="C268" s="31">
        <v>0</v>
      </c>
      <c r="D268" s="32">
        <v>21</v>
      </c>
      <c r="E268" s="32">
        <v>22</v>
      </c>
      <c r="F268" s="32">
        <v>37</v>
      </c>
      <c r="G268" s="32">
        <v>80</v>
      </c>
      <c r="H268" s="27"/>
      <c r="I268" s="27"/>
      <c r="J268" s="28"/>
      <c r="K268" s="28"/>
      <c r="L268" s="29"/>
    </row>
    <row r="269" spans="1:12" x14ac:dyDescent="0.15">
      <c r="A269" s="30"/>
      <c r="B269" s="25" t="s">
        <v>215</v>
      </c>
      <c r="C269" s="31">
        <v>0</v>
      </c>
      <c r="D269" s="32">
        <v>28</v>
      </c>
      <c r="E269" s="32">
        <v>16</v>
      </c>
      <c r="F269" s="32">
        <v>34</v>
      </c>
      <c r="G269" s="32">
        <v>78</v>
      </c>
      <c r="H269" s="27"/>
      <c r="I269" s="27"/>
      <c r="J269" s="28"/>
      <c r="K269" s="28"/>
      <c r="L269" s="29"/>
    </row>
    <row r="270" spans="1:12" x14ac:dyDescent="0.15">
      <c r="A270" s="30"/>
      <c r="B270" s="25" t="s">
        <v>216</v>
      </c>
      <c r="C270" s="31">
        <v>0</v>
      </c>
      <c r="D270" s="32">
        <v>24</v>
      </c>
      <c r="E270" s="32">
        <v>13</v>
      </c>
      <c r="F270" s="32">
        <v>32</v>
      </c>
      <c r="G270" s="32">
        <v>69</v>
      </c>
      <c r="H270" s="27"/>
      <c r="I270" s="27"/>
      <c r="J270" s="28"/>
      <c r="K270" s="28"/>
      <c r="L270" s="29"/>
    </row>
    <row r="271" spans="1:12" x14ac:dyDescent="0.15">
      <c r="A271" s="30"/>
      <c r="B271" s="25" t="s">
        <v>217</v>
      </c>
      <c r="C271" s="31">
        <v>0</v>
      </c>
      <c r="D271" s="32">
        <v>19</v>
      </c>
      <c r="E271" s="32">
        <v>20</v>
      </c>
      <c r="F271" s="32">
        <v>31</v>
      </c>
      <c r="G271" s="32">
        <v>70</v>
      </c>
      <c r="H271" s="27"/>
      <c r="I271" s="27"/>
      <c r="J271" s="28"/>
      <c r="K271" s="28"/>
      <c r="L271" s="29"/>
    </row>
    <row r="272" spans="1:12" x14ac:dyDescent="0.15">
      <c r="A272" s="30"/>
      <c r="B272" s="25" t="s">
        <v>218</v>
      </c>
      <c r="C272" s="31">
        <v>0</v>
      </c>
      <c r="D272" s="32">
        <v>18</v>
      </c>
      <c r="E272" s="32">
        <v>16</v>
      </c>
      <c r="F272" s="32">
        <v>23</v>
      </c>
      <c r="G272" s="32">
        <v>57</v>
      </c>
      <c r="H272" s="27"/>
      <c r="I272" s="27"/>
      <c r="J272" s="28"/>
      <c r="K272" s="28"/>
      <c r="L272" s="29"/>
    </row>
    <row r="273" spans="1:12" x14ac:dyDescent="0.15">
      <c r="A273" s="30"/>
      <c r="B273" s="25" t="s">
        <v>219</v>
      </c>
      <c r="C273" s="31">
        <v>0</v>
      </c>
      <c r="D273" s="32">
        <v>16</v>
      </c>
      <c r="E273" s="32">
        <v>24</v>
      </c>
      <c r="F273" s="32">
        <v>18</v>
      </c>
      <c r="G273" s="32">
        <v>58</v>
      </c>
      <c r="H273" s="27"/>
      <c r="I273" s="27"/>
      <c r="J273" s="28"/>
      <c r="K273" s="28"/>
      <c r="L273" s="29"/>
    </row>
    <row r="274" spans="1:12" x14ac:dyDescent="0.15">
      <c r="A274" s="30"/>
      <c r="B274" s="25" t="s">
        <v>220</v>
      </c>
      <c r="C274" s="31">
        <v>0</v>
      </c>
      <c r="D274" s="32">
        <v>19</v>
      </c>
      <c r="E274" s="32">
        <v>11</v>
      </c>
      <c r="F274" s="32">
        <v>16</v>
      </c>
      <c r="G274" s="32">
        <v>46</v>
      </c>
      <c r="H274" s="27"/>
      <c r="I274" s="27"/>
      <c r="J274" s="28"/>
      <c r="K274" s="28"/>
      <c r="L274" s="29"/>
    </row>
    <row r="275" spans="1:12" x14ac:dyDescent="0.15">
      <c r="A275" s="30"/>
      <c r="B275" s="25" t="s">
        <v>221</v>
      </c>
      <c r="C275" s="31">
        <v>0</v>
      </c>
      <c r="D275" s="32">
        <v>16</v>
      </c>
      <c r="E275" s="32">
        <v>12</v>
      </c>
      <c r="F275" s="32">
        <v>23</v>
      </c>
      <c r="G275" s="32">
        <v>51</v>
      </c>
      <c r="H275" s="27"/>
      <c r="I275" s="27"/>
      <c r="J275" s="28"/>
      <c r="K275" s="28"/>
      <c r="L275" s="29"/>
    </row>
    <row r="276" spans="1:12" x14ac:dyDescent="0.15">
      <c r="A276" s="30"/>
      <c r="B276" s="25" t="s">
        <v>222</v>
      </c>
      <c r="C276" s="31">
        <v>0</v>
      </c>
      <c r="D276" s="32">
        <v>14</v>
      </c>
      <c r="E276" s="32">
        <v>12</v>
      </c>
      <c r="F276" s="32">
        <v>30</v>
      </c>
      <c r="G276" s="32">
        <v>56</v>
      </c>
      <c r="H276" s="27"/>
      <c r="I276" s="27"/>
      <c r="J276" s="28"/>
      <c r="K276" s="28"/>
      <c r="L276" s="29"/>
    </row>
    <row r="277" spans="1:12" x14ac:dyDescent="0.15">
      <c r="A277" s="30"/>
      <c r="B277" s="25" t="s">
        <v>223</v>
      </c>
      <c r="C277" s="31">
        <v>0</v>
      </c>
      <c r="D277" s="32">
        <v>11</v>
      </c>
      <c r="E277" s="32">
        <v>12</v>
      </c>
      <c r="F277" s="32">
        <v>22</v>
      </c>
      <c r="G277" s="32">
        <v>45</v>
      </c>
      <c r="H277" s="27"/>
      <c r="I277" s="27"/>
      <c r="J277" s="28"/>
      <c r="K277" s="28"/>
      <c r="L277" s="29"/>
    </row>
    <row r="278" spans="1:12" x14ac:dyDescent="0.15">
      <c r="A278" s="30"/>
      <c r="B278" s="25" t="s">
        <v>224</v>
      </c>
      <c r="C278" s="31">
        <v>0</v>
      </c>
      <c r="D278" s="32">
        <v>11</v>
      </c>
      <c r="E278" s="32">
        <v>11</v>
      </c>
      <c r="F278" s="32">
        <v>23</v>
      </c>
      <c r="G278" s="32">
        <v>45</v>
      </c>
      <c r="H278" s="27"/>
      <c r="I278" s="27"/>
      <c r="J278" s="28"/>
      <c r="K278" s="28"/>
      <c r="L278" s="29"/>
    </row>
    <row r="279" spans="1:12" x14ac:dyDescent="0.15">
      <c r="A279" s="30"/>
      <c r="B279" s="25" t="s">
        <v>225</v>
      </c>
      <c r="C279" s="31">
        <v>0</v>
      </c>
      <c r="D279" s="32">
        <v>17</v>
      </c>
      <c r="E279" s="32">
        <v>19</v>
      </c>
      <c r="F279" s="32">
        <v>20</v>
      </c>
      <c r="G279" s="32">
        <v>56</v>
      </c>
      <c r="H279" s="27"/>
      <c r="I279" s="27"/>
      <c r="J279" s="28"/>
      <c r="K279" s="28"/>
      <c r="L279" s="29"/>
    </row>
    <row r="280" spans="1:12" x14ac:dyDescent="0.15">
      <c r="A280" s="30"/>
      <c r="B280" s="25" t="s">
        <v>226</v>
      </c>
      <c r="C280" s="31">
        <v>0</v>
      </c>
      <c r="D280" s="32">
        <v>8</v>
      </c>
      <c r="E280" s="32">
        <v>8</v>
      </c>
      <c r="F280" s="32">
        <v>19</v>
      </c>
      <c r="G280" s="32">
        <v>35</v>
      </c>
      <c r="H280" s="27"/>
      <c r="I280" s="27"/>
      <c r="J280" s="28"/>
      <c r="K280" s="28"/>
      <c r="L280" s="29"/>
    </row>
    <row r="281" spans="1:12" x14ac:dyDescent="0.15">
      <c r="A281" s="30"/>
      <c r="B281" s="25" t="s">
        <v>227</v>
      </c>
      <c r="C281" s="31">
        <v>0</v>
      </c>
      <c r="D281" s="32">
        <v>11</v>
      </c>
      <c r="E281" s="32">
        <v>7</v>
      </c>
      <c r="F281" s="32">
        <v>14</v>
      </c>
      <c r="G281" s="32">
        <v>32</v>
      </c>
      <c r="H281" s="27"/>
      <c r="I281" s="27"/>
      <c r="J281" s="28"/>
      <c r="K281" s="28"/>
      <c r="L281" s="29"/>
    </row>
    <row r="282" spans="1:12" x14ac:dyDescent="0.15">
      <c r="A282" s="30"/>
      <c r="B282" s="25" t="s">
        <v>228</v>
      </c>
      <c r="C282" s="31">
        <v>0</v>
      </c>
      <c r="D282" s="32">
        <v>9</v>
      </c>
      <c r="E282" s="32">
        <v>10</v>
      </c>
      <c r="F282" s="32">
        <v>20</v>
      </c>
      <c r="G282" s="32">
        <v>39</v>
      </c>
      <c r="H282" s="27"/>
      <c r="I282" s="27"/>
      <c r="J282" s="28"/>
      <c r="K282" s="28"/>
      <c r="L282" s="29"/>
    </row>
    <row r="283" spans="1:12" x14ac:dyDescent="0.15">
      <c r="A283" s="30"/>
      <c r="B283" s="25" t="s">
        <v>229</v>
      </c>
      <c r="C283" s="31">
        <v>0</v>
      </c>
      <c r="D283" s="32">
        <v>12</v>
      </c>
      <c r="E283" s="32">
        <v>11</v>
      </c>
      <c r="F283" s="32">
        <v>16</v>
      </c>
      <c r="G283" s="32">
        <v>39</v>
      </c>
      <c r="H283" s="27"/>
      <c r="I283" s="27"/>
      <c r="J283" s="28"/>
      <c r="K283" s="28"/>
      <c r="L283" s="29"/>
    </row>
    <row r="284" spans="1:12" x14ac:dyDescent="0.15">
      <c r="A284" s="30"/>
      <c r="B284" s="25" t="s">
        <v>230</v>
      </c>
      <c r="C284" s="31">
        <v>0</v>
      </c>
      <c r="D284" s="32">
        <v>10</v>
      </c>
      <c r="E284" s="32">
        <v>11</v>
      </c>
      <c r="F284" s="32">
        <v>18</v>
      </c>
      <c r="G284" s="32">
        <v>39</v>
      </c>
      <c r="H284" s="27"/>
      <c r="I284" s="27"/>
      <c r="J284" s="28"/>
      <c r="K284" s="28"/>
      <c r="L284" s="29"/>
    </row>
    <row r="285" spans="1:12" x14ac:dyDescent="0.15">
      <c r="A285" s="30"/>
      <c r="B285" s="25" t="s">
        <v>231</v>
      </c>
      <c r="C285" s="31">
        <v>0</v>
      </c>
      <c r="D285" s="32">
        <v>5</v>
      </c>
      <c r="E285" s="32">
        <v>4</v>
      </c>
      <c r="F285" s="32">
        <v>10</v>
      </c>
      <c r="G285" s="32">
        <v>19</v>
      </c>
      <c r="H285" s="27"/>
      <c r="I285" s="27"/>
      <c r="J285" s="28"/>
      <c r="K285" s="28"/>
      <c r="L285" s="29"/>
    </row>
    <row r="286" spans="1:12" x14ac:dyDescent="0.15">
      <c r="A286" s="30"/>
      <c r="B286" s="25" t="s">
        <v>232</v>
      </c>
      <c r="C286" s="31">
        <v>0</v>
      </c>
      <c r="D286" s="32">
        <v>5</v>
      </c>
      <c r="E286" s="32">
        <v>7</v>
      </c>
      <c r="F286" s="32">
        <v>10</v>
      </c>
      <c r="G286" s="32">
        <v>22</v>
      </c>
      <c r="H286" s="27"/>
      <c r="I286" s="27"/>
      <c r="J286" s="28"/>
      <c r="K286" s="28"/>
      <c r="L286" s="29"/>
    </row>
    <row r="287" spans="1:12" x14ac:dyDescent="0.15">
      <c r="A287" s="30"/>
      <c r="B287" s="25" t="s">
        <v>233</v>
      </c>
      <c r="C287" s="31">
        <v>0</v>
      </c>
      <c r="D287" s="32">
        <v>4</v>
      </c>
      <c r="E287" s="32">
        <v>8</v>
      </c>
      <c r="F287" s="32">
        <v>9</v>
      </c>
      <c r="G287" s="32">
        <v>21</v>
      </c>
      <c r="H287" s="27"/>
      <c r="I287" s="27"/>
      <c r="J287" s="28"/>
      <c r="K287" s="28"/>
      <c r="L287" s="29"/>
    </row>
    <row r="288" spans="1:12" x14ac:dyDescent="0.15">
      <c r="A288" s="30"/>
      <c r="B288" s="25" t="s">
        <v>234</v>
      </c>
      <c r="C288" s="31">
        <v>0</v>
      </c>
      <c r="D288" s="32">
        <v>6</v>
      </c>
      <c r="E288" s="32">
        <v>6</v>
      </c>
      <c r="F288" s="32">
        <v>6</v>
      </c>
      <c r="G288" s="32">
        <v>18</v>
      </c>
      <c r="H288" s="27"/>
      <c r="I288" s="27"/>
      <c r="J288" s="28"/>
      <c r="K288" s="28"/>
      <c r="L288" s="29"/>
    </row>
    <row r="289" spans="1:12" x14ac:dyDescent="0.15">
      <c r="A289" s="30"/>
      <c r="B289" s="25" t="s">
        <v>235</v>
      </c>
      <c r="C289" s="31">
        <v>0</v>
      </c>
      <c r="D289" s="32">
        <v>10</v>
      </c>
      <c r="E289" s="32">
        <v>4</v>
      </c>
      <c r="F289" s="32">
        <v>7</v>
      </c>
      <c r="G289" s="32">
        <v>21</v>
      </c>
      <c r="H289" s="27"/>
      <c r="I289" s="27"/>
      <c r="J289" s="28"/>
      <c r="K289" s="28"/>
      <c r="L289" s="29"/>
    </row>
    <row r="290" spans="1:12" x14ac:dyDescent="0.15">
      <c r="A290" s="30"/>
      <c r="B290" s="25" t="s">
        <v>236</v>
      </c>
      <c r="C290" s="31">
        <v>0</v>
      </c>
      <c r="D290" s="32">
        <v>15</v>
      </c>
      <c r="E290" s="32">
        <v>12</v>
      </c>
      <c r="F290" s="32">
        <v>19</v>
      </c>
      <c r="G290" s="32">
        <v>46</v>
      </c>
      <c r="H290" s="27"/>
      <c r="I290" s="27"/>
      <c r="J290" s="28"/>
      <c r="K290" s="28"/>
      <c r="L290" s="29"/>
    </row>
    <row r="291" spans="1:12" x14ac:dyDescent="0.15">
      <c r="A291" s="30"/>
      <c r="B291" s="25" t="s">
        <v>237</v>
      </c>
      <c r="C291" s="31">
        <v>0</v>
      </c>
      <c r="D291" s="32">
        <v>4</v>
      </c>
      <c r="E291" s="32">
        <v>6</v>
      </c>
      <c r="F291" s="32">
        <v>11</v>
      </c>
      <c r="G291" s="32">
        <v>21</v>
      </c>
      <c r="H291" s="27"/>
      <c r="I291" s="27"/>
      <c r="J291" s="28"/>
      <c r="K291" s="28"/>
      <c r="L291" s="29"/>
    </row>
    <row r="292" spans="1:12" x14ac:dyDescent="0.15">
      <c r="A292" s="30"/>
      <c r="B292" s="25" t="s">
        <v>238</v>
      </c>
      <c r="C292" s="31">
        <v>0</v>
      </c>
      <c r="D292" s="32">
        <v>5</v>
      </c>
      <c r="E292" s="32">
        <v>5</v>
      </c>
      <c r="F292" s="32">
        <v>19</v>
      </c>
      <c r="G292" s="32">
        <v>29</v>
      </c>
      <c r="H292" s="27"/>
      <c r="I292" s="27"/>
      <c r="J292" s="28"/>
      <c r="K292" s="28"/>
      <c r="L292" s="29"/>
    </row>
    <row r="293" spans="1:12" x14ac:dyDescent="0.15">
      <c r="A293" s="30"/>
      <c r="B293" s="25" t="s">
        <v>239</v>
      </c>
      <c r="C293" s="31">
        <v>0</v>
      </c>
      <c r="D293" s="32">
        <v>10</v>
      </c>
      <c r="E293" s="32">
        <v>7</v>
      </c>
      <c r="F293" s="32">
        <v>31</v>
      </c>
      <c r="G293" s="32">
        <v>48</v>
      </c>
      <c r="H293" s="27"/>
      <c r="I293" s="27"/>
      <c r="J293" s="28"/>
      <c r="K293" s="28"/>
      <c r="L293" s="29"/>
    </row>
    <row r="294" spans="1:12" x14ac:dyDescent="0.15">
      <c r="A294" s="30"/>
      <c r="B294" s="25" t="s">
        <v>240</v>
      </c>
      <c r="C294" s="31">
        <v>0</v>
      </c>
      <c r="D294" s="32">
        <v>15</v>
      </c>
      <c r="E294" s="32">
        <v>13</v>
      </c>
      <c r="F294" s="32">
        <v>33</v>
      </c>
      <c r="G294" s="32">
        <v>61</v>
      </c>
      <c r="H294" s="27"/>
      <c r="I294" s="27"/>
      <c r="J294" s="28"/>
      <c r="K294" s="28"/>
      <c r="L294" s="29"/>
    </row>
    <row r="295" spans="1:12" x14ac:dyDescent="0.15">
      <c r="A295" s="30"/>
      <c r="B295" s="25" t="s">
        <v>241</v>
      </c>
      <c r="C295" s="31">
        <v>0</v>
      </c>
      <c r="D295" s="32">
        <v>13</v>
      </c>
      <c r="E295" s="32">
        <v>10</v>
      </c>
      <c r="F295" s="32">
        <v>52</v>
      </c>
      <c r="G295" s="32">
        <v>75</v>
      </c>
      <c r="H295" s="27"/>
      <c r="I295" s="27"/>
      <c r="J295" s="28"/>
      <c r="K295" s="28"/>
      <c r="L295" s="29"/>
    </row>
    <row r="296" spans="1:12" x14ac:dyDescent="0.15">
      <c r="A296" s="30"/>
      <c r="B296" s="25" t="s">
        <v>242</v>
      </c>
      <c r="C296" s="31">
        <v>0</v>
      </c>
      <c r="D296" s="32">
        <v>9</v>
      </c>
      <c r="E296" s="32">
        <v>11</v>
      </c>
      <c r="F296" s="32">
        <v>57</v>
      </c>
      <c r="G296" s="32">
        <v>77</v>
      </c>
      <c r="H296" s="27"/>
      <c r="I296" s="27"/>
      <c r="J296" s="28"/>
      <c r="K296" s="28"/>
      <c r="L296" s="29"/>
    </row>
    <row r="297" spans="1:12" x14ac:dyDescent="0.15">
      <c r="A297" s="30"/>
      <c r="B297" s="25" t="s">
        <v>243</v>
      </c>
      <c r="C297" s="31">
        <v>0</v>
      </c>
      <c r="D297" s="32">
        <v>15</v>
      </c>
      <c r="E297" s="32">
        <v>11</v>
      </c>
      <c r="F297" s="32">
        <v>63</v>
      </c>
      <c r="G297" s="32">
        <v>89</v>
      </c>
      <c r="H297" s="27"/>
      <c r="I297" s="27"/>
      <c r="J297" s="28"/>
      <c r="K297" s="28"/>
      <c r="L297" s="29"/>
    </row>
    <row r="298" spans="1:12" x14ac:dyDescent="0.15">
      <c r="A298" s="30"/>
      <c r="B298" s="25" t="s">
        <v>244</v>
      </c>
      <c r="C298" s="31">
        <v>0</v>
      </c>
      <c r="D298" s="32">
        <v>8</v>
      </c>
      <c r="E298" s="32">
        <v>9</v>
      </c>
      <c r="F298" s="32">
        <v>73</v>
      </c>
      <c r="G298" s="32">
        <v>90</v>
      </c>
      <c r="H298" s="27"/>
      <c r="I298" s="27"/>
      <c r="J298" s="28"/>
      <c r="K298" s="28"/>
      <c r="L298" s="29"/>
    </row>
    <row r="299" spans="1:12" x14ac:dyDescent="0.15">
      <c r="A299" s="30"/>
      <c r="B299" s="25" t="s">
        <v>245</v>
      </c>
      <c r="C299" s="31">
        <v>0</v>
      </c>
      <c r="D299" s="32">
        <v>8</v>
      </c>
      <c r="E299" s="32">
        <v>8</v>
      </c>
      <c r="F299" s="32">
        <v>67</v>
      </c>
      <c r="G299" s="32">
        <v>83</v>
      </c>
      <c r="H299" s="27"/>
      <c r="I299" s="27"/>
      <c r="J299" s="28"/>
      <c r="K299" s="28"/>
      <c r="L299" s="29"/>
    </row>
    <row r="300" spans="1:12" x14ac:dyDescent="0.15">
      <c r="A300" s="30"/>
      <c r="B300" s="25" t="s">
        <v>246</v>
      </c>
      <c r="C300" s="31">
        <v>0</v>
      </c>
      <c r="D300" s="32">
        <v>14</v>
      </c>
      <c r="E300" s="32">
        <v>11</v>
      </c>
      <c r="F300" s="32">
        <v>62</v>
      </c>
      <c r="G300" s="32">
        <v>87</v>
      </c>
      <c r="H300" s="27"/>
      <c r="I300" s="27"/>
      <c r="J300" s="28"/>
      <c r="K300" s="28"/>
      <c r="L300" s="29"/>
    </row>
    <row r="301" spans="1:12" x14ac:dyDescent="0.15">
      <c r="A301" s="30"/>
      <c r="B301" s="25" t="s">
        <v>247</v>
      </c>
      <c r="C301" s="31">
        <v>0</v>
      </c>
      <c r="D301" s="32">
        <v>19</v>
      </c>
      <c r="E301" s="32">
        <v>17</v>
      </c>
      <c r="F301" s="32">
        <v>49</v>
      </c>
      <c r="G301" s="32">
        <v>85</v>
      </c>
      <c r="H301" s="27"/>
      <c r="I301" s="27"/>
      <c r="J301" s="28"/>
      <c r="K301" s="28"/>
      <c r="L301" s="29"/>
    </row>
    <row r="302" spans="1:12" x14ac:dyDescent="0.15">
      <c r="A302" s="30"/>
      <c r="B302" s="25" t="s">
        <v>248</v>
      </c>
      <c r="C302" s="31">
        <v>0</v>
      </c>
      <c r="D302" s="32">
        <v>10</v>
      </c>
      <c r="E302" s="32">
        <v>13</v>
      </c>
      <c r="F302" s="32">
        <v>36</v>
      </c>
      <c r="G302" s="32">
        <v>59</v>
      </c>
      <c r="H302" s="27"/>
      <c r="I302" s="27"/>
      <c r="J302" s="28"/>
      <c r="K302" s="28"/>
      <c r="L302" s="29"/>
    </row>
    <row r="303" spans="1:12" x14ac:dyDescent="0.15">
      <c r="A303" s="30"/>
      <c r="B303" s="25" t="s">
        <v>249</v>
      </c>
      <c r="C303" s="31">
        <v>0</v>
      </c>
      <c r="D303" s="32">
        <v>13</v>
      </c>
      <c r="E303" s="32">
        <v>8</v>
      </c>
      <c r="F303" s="32">
        <v>52</v>
      </c>
      <c r="G303" s="32">
        <v>73</v>
      </c>
      <c r="H303" s="27"/>
      <c r="I303" s="27"/>
      <c r="J303" s="28"/>
      <c r="K303" s="28"/>
      <c r="L303" s="29"/>
    </row>
    <row r="304" spans="1:12" x14ac:dyDescent="0.15">
      <c r="A304" s="30"/>
      <c r="B304" s="25" t="s">
        <v>250</v>
      </c>
      <c r="C304" s="31">
        <v>0</v>
      </c>
      <c r="D304" s="32">
        <v>11</v>
      </c>
      <c r="E304" s="32">
        <v>13</v>
      </c>
      <c r="F304" s="32">
        <v>49</v>
      </c>
      <c r="G304" s="32">
        <v>73</v>
      </c>
      <c r="H304" s="27"/>
      <c r="I304" s="27"/>
      <c r="J304" s="28"/>
      <c r="K304" s="28"/>
      <c r="L304" s="29"/>
    </row>
    <row r="305" spans="1:12" x14ac:dyDescent="0.15">
      <c r="A305" s="30"/>
      <c r="B305" s="25" t="s">
        <v>251</v>
      </c>
      <c r="C305" s="31">
        <v>0</v>
      </c>
      <c r="D305" s="32">
        <v>15</v>
      </c>
      <c r="E305" s="32">
        <v>17</v>
      </c>
      <c r="F305" s="32">
        <v>54</v>
      </c>
      <c r="G305" s="32">
        <v>86</v>
      </c>
      <c r="H305" s="27"/>
      <c r="I305" s="27"/>
      <c r="J305" s="28"/>
      <c r="K305" s="28"/>
      <c r="L305" s="29"/>
    </row>
    <row r="306" spans="1:12" x14ac:dyDescent="0.15">
      <c r="A306" s="30"/>
      <c r="B306" s="25" t="s">
        <v>252</v>
      </c>
      <c r="C306" s="31">
        <v>0</v>
      </c>
      <c r="D306" s="32">
        <v>6</v>
      </c>
      <c r="E306" s="32">
        <v>16</v>
      </c>
      <c r="F306" s="32">
        <v>70</v>
      </c>
      <c r="G306" s="32">
        <v>92</v>
      </c>
      <c r="H306" s="27"/>
      <c r="I306" s="27"/>
      <c r="J306" s="28"/>
      <c r="K306" s="28"/>
      <c r="L306" s="29"/>
    </row>
    <row r="307" spans="1:12" x14ac:dyDescent="0.15">
      <c r="A307" s="30"/>
      <c r="B307" s="25" t="s">
        <v>253</v>
      </c>
      <c r="C307" s="31">
        <v>0</v>
      </c>
      <c r="D307" s="32">
        <v>11</v>
      </c>
      <c r="E307" s="32">
        <v>8</v>
      </c>
      <c r="F307" s="32">
        <v>82</v>
      </c>
      <c r="G307" s="32">
        <v>101</v>
      </c>
      <c r="H307" s="27"/>
      <c r="I307" s="27"/>
      <c r="J307" s="28"/>
      <c r="K307" s="28"/>
      <c r="L307" s="29"/>
    </row>
    <row r="308" spans="1:12" x14ac:dyDescent="0.15">
      <c r="A308" s="30"/>
      <c r="B308" s="25" t="s">
        <v>254</v>
      </c>
      <c r="C308" s="31">
        <v>0</v>
      </c>
      <c r="D308" s="32">
        <v>11</v>
      </c>
      <c r="E308" s="32">
        <v>8</v>
      </c>
      <c r="F308" s="32">
        <v>84</v>
      </c>
      <c r="G308" s="32">
        <v>103</v>
      </c>
      <c r="H308" s="27"/>
      <c r="I308" s="27"/>
      <c r="J308" s="28"/>
      <c r="K308" s="28"/>
      <c r="L308" s="29"/>
    </row>
    <row r="309" spans="1:12" x14ac:dyDescent="0.15">
      <c r="A309" s="30"/>
      <c r="B309" s="25" t="s">
        <v>255</v>
      </c>
      <c r="C309" s="31">
        <v>0</v>
      </c>
      <c r="D309" s="32">
        <v>5</v>
      </c>
      <c r="E309" s="32">
        <v>12</v>
      </c>
      <c r="F309" s="32">
        <v>75</v>
      </c>
      <c r="G309" s="32">
        <v>92</v>
      </c>
      <c r="H309" s="27"/>
      <c r="I309" s="27"/>
      <c r="J309" s="28"/>
      <c r="K309" s="28"/>
      <c r="L309" s="29"/>
    </row>
    <row r="310" spans="1:12" x14ac:dyDescent="0.15">
      <c r="A310" s="30"/>
      <c r="B310" s="25" t="s">
        <v>256</v>
      </c>
      <c r="C310" s="31">
        <v>0</v>
      </c>
      <c r="D310" s="32">
        <v>8</v>
      </c>
      <c r="E310" s="32">
        <v>18</v>
      </c>
      <c r="F310" s="32">
        <v>85</v>
      </c>
      <c r="G310" s="32">
        <v>111</v>
      </c>
      <c r="H310" s="27"/>
      <c r="I310" s="27"/>
      <c r="J310" s="28"/>
      <c r="K310" s="28"/>
      <c r="L310" s="29"/>
    </row>
    <row r="311" spans="1:12" x14ac:dyDescent="0.15">
      <c r="A311" s="30"/>
      <c r="B311" s="25" t="s">
        <v>257</v>
      </c>
      <c r="C311" s="31">
        <v>0</v>
      </c>
      <c r="D311" s="32">
        <v>7</v>
      </c>
      <c r="E311" s="32">
        <v>15</v>
      </c>
      <c r="F311" s="32">
        <v>83</v>
      </c>
      <c r="G311" s="32">
        <v>105</v>
      </c>
      <c r="H311" s="27"/>
      <c r="I311" s="27"/>
      <c r="J311" s="28"/>
      <c r="K311" s="28"/>
      <c r="L311" s="29"/>
    </row>
    <row r="312" spans="1:12" x14ac:dyDescent="0.15">
      <c r="A312" s="30"/>
      <c r="B312" s="25" t="s">
        <v>258</v>
      </c>
      <c r="C312" s="31">
        <v>0</v>
      </c>
      <c r="D312" s="32">
        <v>11</v>
      </c>
      <c r="E312" s="32">
        <v>20</v>
      </c>
      <c r="F312" s="32">
        <v>88</v>
      </c>
      <c r="G312" s="32">
        <v>119</v>
      </c>
      <c r="H312" s="27"/>
      <c r="I312" s="27"/>
      <c r="J312" s="28"/>
      <c r="K312" s="28"/>
      <c r="L312" s="29"/>
    </row>
    <row r="313" spans="1:12" x14ac:dyDescent="0.15">
      <c r="A313" s="30"/>
      <c r="B313" s="25" t="s">
        <v>259</v>
      </c>
      <c r="C313" s="31">
        <v>0</v>
      </c>
      <c r="D313" s="32">
        <v>11</v>
      </c>
      <c r="E313" s="32">
        <v>20</v>
      </c>
      <c r="F313" s="32">
        <v>87</v>
      </c>
      <c r="G313" s="32">
        <v>118</v>
      </c>
      <c r="H313" s="27"/>
      <c r="I313" s="27"/>
      <c r="J313" s="28"/>
      <c r="K313" s="28"/>
      <c r="L313" s="29"/>
    </row>
    <row r="314" spans="1:12" x14ac:dyDescent="0.15">
      <c r="A314" s="30"/>
      <c r="B314" s="25" t="s">
        <v>260</v>
      </c>
      <c r="C314" s="31">
        <v>0</v>
      </c>
      <c r="D314" s="32">
        <v>16</v>
      </c>
      <c r="E314" s="32">
        <v>24</v>
      </c>
      <c r="F314" s="32">
        <v>97</v>
      </c>
      <c r="G314" s="32">
        <v>137</v>
      </c>
      <c r="H314" s="27"/>
      <c r="I314" s="27"/>
      <c r="J314" s="28"/>
      <c r="K314" s="28"/>
      <c r="L314" s="29"/>
    </row>
    <row r="315" spans="1:12" x14ac:dyDescent="0.15">
      <c r="A315" s="30"/>
      <c r="B315" s="25" t="s">
        <v>261</v>
      </c>
      <c r="C315" s="31">
        <v>0</v>
      </c>
      <c r="D315" s="32">
        <v>10</v>
      </c>
      <c r="E315" s="32">
        <v>17</v>
      </c>
      <c r="F315" s="32">
        <v>90</v>
      </c>
      <c r="G315" s="32">
        <v>117</v>
      </c>
      <c r="H315" s="27"/>
      <c r="I315" s="27"/>
      <c r="J315" s="28"/>
      <c r="K315" s="28"/>
      <c r="L315" s="29"/>
    </row>
    <row r="316" spans="1:12" x14ac:dyDescent="0.15">
      <c r="A316" s="30"/>
      <c r="B316" s="25" t="s">
        <v>262</v>
      </c>
      <c r="C316" s="31">
        <v>0</v>
      </c>
      <c r="D316" s="32">
        <v>14</v>
      </c>
      <c r="E316" s="32">
        <v>13</v>
      </c>
      <c r="F316" s="32">
        <v>97</v>
      </c>
      <c r="G316" s="32">
        <v>124</v>
      </c>
      <c r="H316" s="27"/>
      <c r="I316" s="27"/>
      <c r="J316" s="28"/>
      <c r="K316" s="28"/>
      <c r="L316" s="29"/>
    </row>
    <row r="317" spans="1:12" x14ac:dyDescent="0.15">
      <c r="A317" s="30"/>
      <c r="B317" s="25" t="s">
        <v>263</v>
      </c>
      <c r="C317" s="31">
        <v>0</v>
      </c>
      <c r="D317" s="32">
        <v>11</v>
      </c>
      <c r="E317" s="32">
        <v>14</v>
      </c>
      <c r="F317" s="32">
        <v>91</v>
      </c>
      <c r="G317" s="32">
        <v>116</v>
      </c>
      <c r="H317" s="27"/>
      <c r="I317" s="27"/>
      <c r="J317" s="28"/>
      <c r="K317" s="28"/>
      <c r="L317" s="29"/>
    </row>
    <row r="318" spans="1:12" x14ac:dyDescent="0.15">
      <c r="A318" s="30"/>
      <c r="B318" s="25" t="s">
        <v>264</v>
      </c>
      <c r="C318" s="31">
        <v>0</v>
      </c>
      <c r="D318" s="32">
        <v>16</v>
      </c>
      <c r="E318" s="32">
        <v>22</v>
      </c>
      <c r="F318" s="32">
        <v>85</v>
      </c>
      <c r="G318" s="32">
        <v>123</v>
      </c>
      <c r="H318" s="27"/>
      <c r="I318" s="27"/>
      <c r="J318" s="28"/>
      <c r="K318" s="28"/>
      <c r="L318" s="29"/>
    </row>
    <row r="319" spans="1:12" x14ac:dyDescent="0.15">
      <c r="A319" s="30"/>
      <c r="B319" s="25" t="s">
        <v>265</v>
      </c>
      <c r="C319" s="31">
        <v>0</v>
      </c>
      <c r="D319" s="32">
        <v>15</v>
      </c>
      <c r="E319" s="32">
        <v>19</v>
      </c>
      <c r="F319" s="32">
        <v>83</v>
      </c>
      <c r="G319" s="32">
        <v>117</v>
      </c>
      <c r="H319" s="27"/>
      <c r="I319" s="27"/>
      <c r="J319" s="28"/>
      <c r="K319" s="28"/>
      <c r="L319" s="29"/>
    </row>
    <row r="320" spans="1:12" x14ac:dyDescent="0.15">
      <c r="A320" s="30"/>
      <c r="B320" s="25" t="s">
        <v>266</v>
      </c>
      <c r="C320" s="31">
        <v>0</v>
      </c>
      <c r="D320" s="32">
        <v>22</v>
      </c>
      <c r="E320" s="32">
        <v>20</v>
      </c>
      <c r="F320" s="32">
        <v>77</v>
      </c>
      <c r="G320" s="32">
        <v>119</v>
      </c>
      <c r="H320" s="27"/>
      <c r="I320" s="27"/>
      <c r="J320" s="28"/>
      <c r="K320" s="28"/>
      <c r="L320" s="29"/>
    </row>
    <row r="321" spans="1:12" x14ac:dyDescent="0.15">
      <c r="A321" s="30"/>
      <c r="B321" s="25" t="s">
        <v>267</v>
      </c>
      <c r="C321" s="31">
        <v>0</v>
      </c>
      <c r="D321" s="32">
        <v>25</v>
      </c>
      <c r="E321" s="32">
        <v>24</v>
      </c>
      <c r="F321" s="32">
        <v>81</v>
      </c>
      <c r="G321" s="32">
        <v>130</v>
      </c>
      <c r="H321" s="27"/>
      <c r="I321" s="27"/>
      <c r="J321" s="28"/>
      <c r="K321" s="28"/>
      <c r="L321" s="29"/>
    </row>
    <row r="322" spans="1:12" x14ac:dyDescent="0.15">
      <c r="A322" s="30"/>
      <c r="B322" s="25" t="s">
        <v>268</v>
      </c>
      <c r="C322" s="31">
        <v>0</v>
      </c>
      <c r="D322" s="32">
        <v>18</v>
      </c>
      <c r="E322" s="32">
        <v>11</v>
      </c>
      <c r="F322" s="32">
        <v>64</v>
      </c>
      <c r="G322" s="32">
        <v>93</v>
      </c>
      <c r="H322" s="27"/>
      <c r="I322" s="27"/>
      <c r="J322" s="28"/>
      <c r="K322" s="28"/>
      <c r="L322" s="29"/>
    </row>
    <row r="323" spans="1:12" x14ac:dyDescent="0.15">
      <c r="A323" s="30"/>
      <c r="B323" s="25" t="s">
        <v>269</v>
      </c>
      <c r="C323" s="31">
        <v>0</v>
      </c>
      <c r="D323" s="32">
        <v>22</v>
      </c>
      <c r="E323" s="32">
        <v>19</v>
      </c>
      <c r="F323" s="32">
        <v>63</v>
      </c>
      <c r="G323" s="32">
        <v>104</v>
      </c>
      <c r="H323" s="27"/>
      <c r="I323" s="27"/>
      <c r="J323" s="28"/>
      <c r="K323" s="28"/>
      <c r="L323" s="29"/>
    </row>
    <row r="324" spans="1:12" x14ac:dyDescent="0.15">
      <c r="A324" s="30"/>
      <c r="B324" s="25" t="s">
        <v>270</v>
      </c>
      <c r="C324" s="31">
        <v>0</v>
      </c>
      <c r="D324" s="32">
        <v>19</v>
      </c>
      <c r="E324" s="32">
        <v>23</v>
      </c>
      <c r="F324" s="32">
        <v>47</v>
      </c>
      <c r="G324" s="32">
        <v>89</v>
      </c>
      <c r="H324" s="27"/>
      <c r="I324" s="27"/>
      <c r="J324" s="28"/>
      <c r="K324" s="28"/>
      <c r="L324" s="29"/>
    </row>
    <row r="325" spans="1:12" x14ac:dyDescent="0.15">
      <c r="A325" s="30"/>
      <c r="B325" s="25" t="s">
        <v>271</v>
      </c>
      <c r="C325" s="31">
        <v>0</v>
      </c>
      <c r="D325" s="32">
        <v>17</v>
      </c>
      <c r="E325" s="32">
        <v>17</v>
      </c>
      <c r="F325" s="32">
        <v>42</v>
      </c>
      <c r="G325" s="32">
        <v>76</v>
      </c>
      <c r="H325" s="27"/>
      <c r="I325" s="27"/>
      <c r="J325" s="28"/>
      <c r="K325" s="28"/>
      <c r="L325" s="29"/>
    </row>
    <row r="326" spans="1:12" x14ac:dyDescent="0.15">
      <c r="A326" s="30"/>
      <c r="B326" s="25" t="s">
        <v>272</v>
      </c>
      <c r="C326" s="31">
        <v>0</v>
      </c>
      <c r="D326" s="32">
        <v>20</v>
      </c>
      <c r="E326" s="32">
        <v>22</v>
      </c>
      <c r="F326" s="32">
        <v>38</v>
      </c>
      <c r="G326" s="32">
        <v>80</v>
      </c>
      <c r="H326" s="27"/>
      <c r="I326" s="27"/>
      <c r="J326" s="28"/>
      <c r="K326" s="28"/>
      <c r="L326" s="29"/>
    </row>
    <row r="327" spans="1:12" x14ac:dyDescent="0.15">
      <c r="A327" s="30"/>
      <c r="B327" s="25" t="s">
        <v>273</v>
      </c>
      <c r="C327" s="31">
        <v>0</v>
      </c>
      <c r="D327" s="32">
        <v>21</v>
      </c>
      <c r="E327" s="32">
        <v>18</v>
      </c>
      <c r="F327" s="32">
        <v>32</v>
      </c>
      <c r="G327" s="32">
        <v>71</v>
      </c>
      <c r="H327" s="27"/>
      <c r="I327" s="27"/>
      <c r="J327" s="28"/>
      <c r="K327" s="28"/>
      <c r="L327" s="29"/>
    </row>
    <row r="328" spans="1:12" x14ac:dyDescent="0.15">
      <c r="A328" s="30"/>
      <c r="B328" s="25" t="s">
        <v>274</v>
      </c>
      <c r="C328" s="31">
        <v>0</v>
      </c>
      <c r="D328" s="32">
        <v>19</v>
      </c>
      <c r="E328" s="32">
        <v>17</v>
      </c>
      <c r="F328" s="32">
        <v>30</v>
      </c>
      <c r="G328" s="32">
        <v>66</v>
      </c>
      <c r="H328" s="27"/>
      <c r="I328" s="27"/>
      <c r="J328" s="28"/>
      <c r="K328" s="28"/>
      <c r="L328" s="29"/>
    </row>
    <row r="329" spans="1:12" x14ac:dyDescent="0.15">
      <c r="A329" s="30"/>
      <c r="B329" s="25" t="s">
        <v>275</v>
      </c>
      <c r="C329" s="31">
        <v>0</v>
      </c>
      <c r="D329" s="32">
        <v>16</v>
      </c>
      <c r="E329" s="32">
        <v>17</v>
      </c>
      <c r="F329" s="32">
        <v>40</v>
      </c>
      <c r="G329" s="32">
        <v>73</v>
      </c>
      <c r="H329" s="27"/>
      <c r="I329" s="27"/>
      <c r="J329" s="28"/>
      <c r="K329" s="28"/>
      <c r="L329" s="29"/>
    </row>
    <row r="330" spans="1:12" x14ac:dyDescent="0.15">
      <c r="A330" s="30"/>
      <c r="B330" s="25" t="s">
        <v>276</v>
      </c>
      <c r="C330" s="31">
        <v>0</v>
      </c>
      <c r="D330" s="32">
        <v>11</v>
      </c>
      <c r="E330" s="32">
        <v>19</v>
      </c>
      <c r="F330" s="32">
        <v>39</v>
      </c>
      <c r="G330" s="32">
        <v>69</v>
      </c>
      <c r="H330" s="27"/>
      <c r="I330" s="27"/>
      <c r="J330" s="28"/>
      <c r="K330" s="28"/>
      <c r="L330" s="29"/>
    </row>
    <row r="331" spans="1:12" x14ac:dyDescent="0.15">
      <c r="A331" s="30"/>
      <c r="B331" s="25" t="s">
        <v>277</v>
      </c>
      <c r="C331" s="31">
        <v>0</v>
      </c>
      <c r="D331" s="32">
        <v>4</v>
      </c>
      <c r="E331" s="32">
        <v>9</v>
      </c>
      <c r="F331" s="32">
        <v>24</v>
      </c>
      <c r="G331" s="32">
        <v>37</v>
      </c>
      <c r="H331" s="27"/>
      <c r="I331" s="27"/>
      <c r="J331" s="28"/>
      <c r="K331" s="28"/>
      <c r="L331" s="29"/>
    </row>
    <row r="332" spans="1:12" x14ac:dyDescent="0.15">
      <c r="A332" s="30"/>
      <c r="B332" s="25" t="s">
        <v>278</v>
      </c>
      <c r="C332" s="31">
        <v>0</v>
      </c>
      <c r="D332" s="32">
        <v>11</v>
      </c>
      <c r="E332" s="32">
        <v>16</v>
      </c>
      <c r="F332" s="32">
        <v>36</v>
      </c>
      <c r="G332" s="32">
        <v>63</v>
      </c>
      <c r="H332" s="27"/>
      <c r="I332" s="27"/>
      <c r="J332" s="28"/>
      <c r="K332" s="28"/>
      <c r="L332" s="29"/>
    </row>
    <row r="333" spans="1:12" x14ac:dyDescent="0.15">
      <c r="A333" s="30"/>
      <c r="B333" s="25" t="s">
        <v>279</v>
      </c>
      <c r="C333" s="31">
        <v>0</v>
      </c>
      <c r="D333" s="32">
        <v>19</v>
      </c>
      <c r="E333" s="32">
        <v>21</v>
      </c>
      <c r="F333" s="32">
        <v>36</v>
      </c>
      <c r="G333" s="32">
        <v>76</v>
      </c>
      <c r="H333" s="27"/>
      <c r="I333" s="27"/>
      <c r="J333" s="28"/>
      <c r="K333" s="28"/>
      <c r="L333" s="29"/>
    </row>
    <row r="334" spans="1:12" x14ac:dyDescent="0.15">
      <c r="A334" s="30"/>
      <c r="B334" s="25" t="s">
        <v>280</v>
      </c>
      <c r="C334" s="31">
        <v>0</v>
      </c>
      <c r="D334" s="32">
        <v>18</v>
      </c>
      <c r="E334" s="32">
        <v>23</v>
      </c>
      <c r="F334" s="32">
        <v>40</v>
      </c>
      <c r="G334" s="32">
        <v>81</v>
      </c>
      <c r="H334" s="27"/>
      <c r="I334" s="27"/>
      <c r="J334" s="28"/>
      <c r="K334" s="28"/>
      <c r="L334" s="29"/>
    </row>
    <row r="335" spans="1:12" x14ac:dyDescent="0.15">
      <c r="A335" s="30"/>
      <c r="B335" s="25" t="s">
        <v>281</v>
      </c>
      <c r="C335" s="31">
        <v>0</v>
      </c>
      <c r="D335" s="32">
        <v>17</v>
      </c>
      <c r="E335" s="32">
        <v>26</v>
      </c>
      <c r="F335" s="32">
        <v>41</v>
      </c>
      <c r="G335" s="32">
        <v>84</v>
      </c>
      <c r="H335" s="27"/>
      <c r="I335" s="27"/>
      <c r="J335" s="28"/>
      <c r="K335" s="28"/>
      <c r="L335" s="29"/>
    </row>
    <row r="336" spans="1:12" x14ac:dyDescent="0.15">
      <c r="A336" s="30"/>
      <c r="B336" s="25" t="s">
        <v>282</v>
      </c>
      <c r="C336" s="31">
        <v>0</v>
      </c>
      <c r="D336" s="32">
        <v>17</v>
      </c>
      <c r="E336" s="32">
        <v>30</v>
      </c>
      <c r="F336" s="32">
        <v>52</v>
      </c>
      <c r="G336" s="32">
        <v>99</v>
      </c>
      <c r="H336" s="27"/>
      <c r="I336" s="27"/>
      <c r="J336" s="28"/>
      <c r="K336" s="28"/>
      <c r="L336" s="29"/>
    </row>
    <row r="337" spans="1:12" x14ac:dyDescent="0.15">
      <c r="A337" s="30"/>
      <c r="B337" s="25" t="s">
        <v>283</v>
      </c>
      <c r="C337" s="31">
        <v>0</v>
      </c>
      <c r="D337" s="32">
        <v>33</v>
      </c>
      <c r="E337" s="32">
        <v>28</v>
      </c>
      <c r="F337" s="32">
        <v>54</v>
      </c>
      <c r="G337" s="32">
        <v>115</v>
      </c>
      <c r="H337" s="27"/>
      <c r="I337" s="27"/>
      <c r="J337" s="28"/>
      <c r="K337" s="28"/>
      <c r="L337" s="29"/>
    </row>
    <row r="338" spans="1:12" x14ac:dyDescent="0.15">
      <c r="A338" s="30"/>
      <c r="B338" s="25" t="s">
        <v>284</v>
      </c>
      <c r="C338" s="31">
        <v>0</v>
      </c>
      <c r="D338" s="32">
        <v>21</v>
      </c>
      <c r="E338" s="32">
        <v>28</v>
      </c>
      <c r="F338" s="32">
        <v>52</v>
      </c>
      <c r="G338" s="32">
        <v>101</v>
      </c>
      <c r="H338" s="27"/>
      <c r="I338" s="27"/>
      <c r="J338" s="28"/>
      <c r="K338" s="28"/>
      <c r="L338" s="29"/>
    </row>
    <row r="339" spans="1:12" x14ac:dyDescent="0.15">
      <c r="A339" s="30"/>
      <c r="B339" s="25" t="s">
        <v>285</v>
      </c>
      <c r="C339" s="31">
        <v>0</v>
      </c>
      <c r="D339" s="32">
        <v>21</v>
      </c>
      <c r="E339" s="32">
        <v>21</v>
      </c>
      <c r="F339" s="32">
        <v>49</v>
      </c>
      <c r="G339" s="32">
        <v>91</v>
      </c>
      <c r="H339" s="27"/>
      <c r="I339" s="27"/>
      <c r="J339" s="28"/>
      <c r="K339" s="28"/>
      <c r="L339" s="29"/>
    </row>
    <row r="340" spans="1:12" x14ac:dyDescent="0.15">
      <c r="A340" s="30"/>
      <c r="B340" s="25" t="s">
        <v>286</v>
      </c>
      <c r="C340" s="31">
        <v>0</v>
      </c>
      <c r="D340" s="32">
        <v>30</v>
      </c>
      <c r="E340" s="32">
        <v>15</v>
      </c>
      <c r="F340" s="32">
        <v>49</v>
      </c>
      <c r="G340" s="32">
        <v>94</v>
      </c>
      <c r="H340" s="27"/>
      <c r="I340" s="27"/>
      <c r="J340" s="28"/>
      <c r="K340" s="28"/>
      <c r="L340" s="29"/>
    </row>
    <row r="341" spans="1:12" x14ac:dyDescent="0.15">
      <c r="A341" s="30"/>
      <c r="B341" s="25" t="s">
        <v>287</v>
      </c>
      <c r="C341" s="31">
        <v>0</v>
      </c>
      <c r="D341" s="32">
        <v>16</v>
      </c>
      <c r="E341" s="32">
        <v>11</v>
      </c>
      <c r="F341" s="32">
        <v>51</v>
      </c>
      <c r="G341" s="32">
        <v>78</v>
      </c>
      <c r="H341" s="27"/>
      <c r="I341" s="27"/>
      <c r="J341" s="28"/>
      <c r="K341" s="28"/>
      <c r="L341" s="29"/>
    </row>
    <row r="342" spans="1:12" x14ac:dyDescent="0.15">
      <c r="A342" s="30"/>
      <c r="B342" s="25" t="s">
        <v>288</v>
      </c>
      <c r="C342" s="31">
        <v>0</v>
      </c>
      <c r="D342" s="32">
        <v>15</v>
      </c>
      <c r="E342" s="32">
        <v>8</v>
      </c>
      <c r="F342" s="32">
        <v>58</v>
      </c>
      <c r="G342" s="32">
        <v>81</v>
      </c>
      <c r="H342" s="27"/>
      <c r="I342" s="27"/>
      <c r="J342" s="28"/>
      <c r="K342" s="28"/>
      <c r="L342" s="29"/>
    </row>
    <row r="343" spans="1:12" x14ac:dyDescent="0.15">
      <c r="A343" s="30"/>
      <c r="B343" s="25" t="s">
        <v>289</v>
      </c>
      <c r="C343" s="31">
        <v>0</v>
      </c>
      <c r="D343" s="32">
        <v>22</v>
      </c>
      <c r="E343" s="32">
        <v>26</v>
      </c>
      <c r="F343" s="32">
        <v>48</v>
      </c>
      <c r="G343" s="32">
        <v>96</v>
      </c>
      <c r="H343" s="27"/>
      <c r="I343" s="27"/>
      <c r="J343" s="28"/>
      <c r="K343" s="28"/>
      <c r="L343" s="29"/>
    </row>
    <row r="344" spans="1:12" x14ac:dyDescent="0.15">
      <c r="A344" s="30"/>
      <c r="B344" s="25" t="s">
        <v>290</v>
      </c>
      <c r="C344" s="31">
        <v>0</v>
      </c>
      <c r="D344" s="32">
        <v>31</v>
      </c>
      <c r="E344" s="32">
        <v>24</v>
      </c>
      <c r="F344" s="32">
        <v>62</v>
      </c>
      <c r="G344" s="32">
        <v>117</v>
      </c>
      <c r="H344" s="27"/>
      <c r="I344" s="27"/>
      <c r="J344" s="28"/>
      <c r="K344" s="28"/>
      <c r="L344" s="29"/>
    </row>
    <row r="345" spans="1:12" x14ac:dyDescent="0.15">
      <c r="A345" s="30"/>
      <c r="B345" s="25" t="s">
        <v>291</v>
      </c>
      <c r="C345" s="31">
        <v>0</v>
      </c>
      <c r="D345" s="32">
        <v>25</v>
      </c>
      <c r="E345" s="32">
        <v>32</v>
      </c>
      <c r="F345" s="32">
        <v>61</v>
      </c>
      <c r="G345" s="32">
        <v>118</v>
      </c>
      <c r="H345" s="27"/>
      <c r="I345" s="27"/>
      <c r="J345" s="28"/>
      <c r="K345" s="28"/>
      <c r="L345" s="29"/>
    </row>
    <row r="346" spans="1:12" x14ac:dyDescent="0.15">
      <c r="A346" s="30"/>
      <c r="B346" s="25" t="s">
        <v>292</v>
      </c>
      <c r="C346" s="31">
        <v>0</v>
      </c>
      <c r="D346" s="32">
        <v>28</v>
      </c>
      <c r="E346" s="32">
        <v>31</v>
      </c>
      <c r="F346" s="32">
        <v>62</v>
      </c>
      <c r="G346" s="32">
        <v>121</v>
      </c>
      <c r="H346" s="27"/>
      <c r="I346" s="27"/>
      <c r="J346" s="28"/>
      <c r="K346" s="28"/>
      <c r="L346" s="29"/>
    </row>
    <row r="347" spans="1:12" x14ac:dyDescent="0.15">
      <c r="A347" s="30"/>
      <c r="B347" s="25" t="s">
        <v>293</v>
      </c>
      <c r="C347" s="31">
        <v>0</v>
      </c>
      <c r="D347" s="32">
        <v>30</v>
      </c>
      <c r="E347" s="32">
        <v>26</v>
      </c>
      <c r="F347" s="32">
        <v>61</v>
      </c>
      <c r="G347" s="32">
        <v>117</v>
      </c>
      <c r="H347" s="27"/>
      <c r="I347" s="27"/>
      <c r="J347" s="28"/>
      <c r="K347" s="28"/>
      <c r="L347" s="29"/>
    </row>
    <row r="348" spans="1:12" x14ac:dyDescent="0.15">
      <c r="A348" s="30"/>
      <c r="B348" s="25" t="s">
        <v>294</v>
      </c>
      <c r="C348" s="31">
        <v>0</v>
      </c>
      <c r="D348" s="32">
        <v>29</v>
      </c>
      <c r="E348" s="32">
        <v>18</v>
      </c>
      <c r="F348" s="32">
        <v>54</v>
      </c>
      <c r="G348" s="32">
        <v>101</v>
      </c>
      <c r="H348" s="27"/>
      <c r="I348" s="27"/>
      <c r="J348" s="28"/>
      <c r="K348" s="28"/>
      <c r="L348" s="29"/>
    </row>
    <row r="349" spans="1:12" x14ac:dyDescent="0.15">
      <c r="A349" s="30"/>
      <c r="B349" s="25" t="s">
        <v>295</v>
      </c>
      <c r="C349" s="31">
        <v>0</v>
      </c>
      <c r="D349" s="32">
        <v>29</v>
      </c>
      <c r="E349" s="32">
        <v>23</v>
      </c>
      <c r="F349" s="32">
        <v>61</v>
      </c>
      <c r="G349" s="32">
        <v>113</v>
      </c>
      <c r="H349" s="27"/>
      <c r="I349" s="27"/>
      <c r="J349" s="28"/>
      <c r="K349" s="28"/>
      <c r="L349" s="29"/>
    </row>
    <row r="350" spans="1:12" x14ac:dyDescent="0.15">
      <c r="A350" s="30"/>
      <c r="B350" s="25" t="s">
        <v>296</v>
      </c>
      <c r="C350" s="31">
        <v>0</v>
      </c>
      <c r="D350" s="32">
        <v>0</v>
      </c>
      <c r="E350" s="32">
        <v>0</v>
      </c>
      <c r="F350" s="32">
        <v>0</v>
      </c>
      <c r="G350" s="32">
        <v>0</v>
      </c>
      <c r="H350" s="27"/>
      <c r="I350" s="27"/>
      <c r="J350" s="28"/>
      <c r="K350" s="28"/>
      <c r="L350" s="29"/>
    </row>
    <row r="351" spans="1:12" x14ac:dyDescent="0.15">
      <c r="A351" s="30"/>
      <c r="B351" s="25" t="s">
        <v>297</v>
      </c>
      <c r="C351" s="31">
        <v>0</v>
      </c>
      <c r="D351" s="32">
        <v>21</v>
      </c>
      <c r="E351" s="32">
        <v>23</v>
      </c>
      <c r="F351" s="32">
        <v>55</v>
      </c>
      <c r="G351" s="32">
        <v>99</v>
      </c>
      <c r="H351" s="27"/>
      <c r="I351" s="27"/>
      <c r="J351" s="28"/>
      <c r="K351" s="28"/>
      <c r="L351" s="29"/>
    </row>
    <row r="352" spans="1:12" x14ac:dyDescent="0.15">
      <c r="A352" s="30"/>
      <c r="B352" s="25" t="s">
        <v>298</v>
      </c>
      <c r="C352" s="31">
        <v>0</v>
      </c>
      <c r="D352" s="32">
        <v>26</v>
      </c>
      <c r="E352" s="32">
        <v>25</v>
      </c>
      <c r="F352" s="32">
        <v>53</v>
      </c>
      <c r="G352" s="32">
        <v>104</v>
      </c>
      <c r="H352" s="27"/>
      <c r="I352" s="27"/>
      <c r="J352" s="28"/>
      <c r="K352" s="28"/>
      <c r="L352" s="29"/>
    </row>
    <row r="353" spans="1:12" x14ac:dyDescent="0.15">
      <c r="A353" s="30"/>
      <c r="B353" s="25" t="s">
        <v>299</v>
      </c>
      <c r="C353" s="31">
        <v>0</v>
      </c>
      <c r="D353" s="32">
        <v>25</v>
      </c>
      <c r="E353" s="32">
        <v>17</v>
      </c>
      <c r="F353" s="32">
        <v>49</v>
      </c>
      <c r="G353" s="32">
        <v>91</v>
      </c>
      <c r="H353" s="27"/>
      <c r="I353" s="27"/>
      <c r="J353" s="28"/>
      <c r="K353" s="28"/>
      <c r="L353" s="29"/>
    </row>
    <row r="354" spans="1:12" x14ac:dyDescent="0.15">
      <c r="A354" s="30"/>
      <c r="B354" s="25" t="s">
        <v>300</v>
      </c>
      <c r="C354" s="31">
        <v>0</v>
      </c>
      <c r="D354" s="32">
        <v>26</v>
      </c>
      <c r="E354" s="32">
        <v>16</v>
      </c>
      <c r="F354" s="32">
        <v>40</v>
      </c>
      <c r="G354" s="32">
        <v>82</v>
      </c>
      <c r="H354" s="27"/>
      <c r="I354" s="27"/>
      <c r="J354" s="28"/>
      <c r="K354" s="28"/>
      <c r="L354" s="29"/>
    </row>
    <row r="355" spans="1:12" x14ac:dyDescent="0.15">
      <c r="A355" s="30"/>
      <c r="B355" s="25" t="s">
        <v>301</v>
      </c>
      <c r="C355" s="31">
        <v>0</v>
      </c>
      <c r="D355" s="32">
        <v>18</v>
      </c>
      <c r="E355" s="32">
        <v>15</v>
      </c>
      <c r="F355" s="32">
        <v>29</v>
      </c>
      <c r="G355" s="32">
        <v>62</v>
      </c>
      <c r="H355" s="27"/>
      <c r="I355" s="27"/>
      <c r="J355" s="28"/>
      <c r="K355" s="28"/>
      <c r="L355" s="29"/>
    </row>
    <row r="356" spans="1:12" x14ac:dyDescent="0.15">
      <c r="A356" s="30"/>
      <c r="B356" s="25" t="s">
        <v>302</v>
      </c>
      <c r="C356" s="31">
        <v>0</v>
      </c>
      <c r="D356" s="32">
        <v>16</v>
      </c>
      <c r="E356" s="32">
        <v>18</v>
      </c>
      <c r="F356" s="32">
        <v>27</v>
      </c>
      <c r="G356" s="32">
        <v>61</v>
      </c>
      <c r="H356" s="27"/>
      <c r="I356" s="27"/>
      <c r="J356" s="28"/>
      <c r="K356" s="28"/>
      <c r="L356" s="29"/>
    </row>
    <row r="357" spans="1:12" x14ac:dyDescent="0.15">
      <c r="A357" s="30"/>
      <c r="B357" s="25" t="s">
        <v>303</v>
      </c>
      <c r="C357" s="31">
        <v>0</v>
      </c>
      <c r="D357" s="32">
        <v>27</v>
      </c>
      <c r="E357" s="32">
        <v>14</v>
      </c>
      <c r="F357" s="32">
        <v>26</v>
      </c>
      <c r="G357" s="32">
        <v>67</v>
      </c>
      <c r="H357" s="27"/>
      <c r="I357" s="27"/>
      <c r="J357" s="28"/>
      <c r="K357" s="28"/>
      <c r="L357" s="29"/>
    </row>
    <row r="358" spans="1:12" x14ac:dyDescent="0.15">
      <c r="A358" s="30"/>
      <c r="B358" s="25" t="s">
        <v>304</v>
      </c>
      <c r="C358" s="31">
        <v>0</v>
      </c>
      <c r="D358" s="32">
        <v>20</v>
      </c>
      <c r="E358" s="32">
        <v>20</v>
      </c>
      <c r="F358" s="32">
        <v>29</v>
      </c>
      <c r="G358" s="32">
        <v>69</v>
      </c>
      <c r="H358" s="27"/>
      <c r="I358" s="27"/>
      <c r="J358" s="28"/>
      <c r="K358" s="28"/>
      <c r="L358" s="29"/>
    </row>
    <row r="359" spans="1:12" x14ac:dyDescent="0.15">
      <c r="A359" s="30"/>
      <c r="B359" s="25" t="s">
        <v>305</v>
      </c>
      <c r="C359" s="31">
        <v>0</v>
      </c>
      <c r="D359" s="32">
        <v>31</v>
      </c>
      <c r="E359" s="32">
        <v>21</v>
      </c>
      <c r="F359" s="32">
        <v>40</v>
      </c>
      <c r="G359" s="32">
        <v>92</v>
      </c>
      <c r="H359" s="27"/>
      <c r="I359" s="27"/>
      <c r="J359" s="28"/>
      <c r="K359" s="28"/>
      <c r="L359" s="29"/>
    </row>
    <row r="360" spans="1:12" x14ac:dyDescent="0.15">
      <c r="A360" s="30"/>
      <c r="B360" s="25" t="s">
        <v>306</v>
      </c>
      <c r="C360" s="31">
        <v>0</v>
      </c>
      <c r="D360" s="32">
        <v>29</v>
      </c>
      <c r="E360" s="32">
        <v>17</v>
      </c>
      <c r="F360" s="32">
        <v>32</v>
      </c>
      <c r="G360" s="32">
        <v>78</v>
      </c>
      <c r="H360" s="27"/>
      <c r="I360" s="27"/>
      <c r="J360" s="28"/>
      <c r="K360" s="28"/>
      <c r="L360" s="29"/>
    </row>
    <row r="361" spans="1:12" x14ac:dyDescent="0.15">
      <c r="A361" s="30"/>
      <c r="B361" s="25" t="s">
        <v>307</v>
      </c>
      <c r="C361" s="31">
        <v>0</v>
      </c>
      <c r="D361" s="32">
        <v>26</v>
      </c>
      <c r="E361" s="32">
        <v>14</v>
      </c>
      <c r="F361" s="32">
        <v>39</v>
      </c>
      <c r="G361" s="32">
        <v>79</v>
      </c>
      <c r="H361" s="27"/>
      <c r="I361" s="27"/>
      <c r="J361" s="28"/>
      <c r="K361" s="28"/>
      <c r="L361" s="29"/>
    </row>
    <row r="362" spans="1:12" x14ac:dyDescent="0.15">
      <c r="A362" s="30"/>
      <c r="B362" s="25" t="s">
        <v>308</v>
      </c>
      <c r="C362" s="31">
        <v>0</v>
      </c>
      <c r="D362" s="32">
        <v>14</v>
      </c>
      <c r="E362" s="32">
        <v>19</v>
      </c>
      <c r="F362" s="32">
        <v>49</v>
      </c>
      <c r="G362" s="32">
        <v>82</v>
      </c>
      <c r="H362" s="27"/>
      <c r="I362" s="27"/>
      <c r="J362" s="28"/>
      <c r="K362" s="28"/>
      <c r="L362" s="29"/>
    </row>
    <row r="363" spans="1:12" x14ac:dyDescent="0.15">
      <c r="A363" s="30"/>
      <c r="B363" s="25" t="s">
        <v>309</v>
      </c>
      <c r="C363" s="31">
        <v>0</v>
      </c>
      <c r="D363" s="32">
        <v>25</v>
      </c>
      <c r="E363" s="32">
        <v>19</v>
      </c>
      <c r="F363" s="32">
        <v>43</v>
      </c>
      <c r="G363" s="32">
        <v>87</v>
      </c>
      <c r="H363" s="27"/>
      <c r="I363" s="27"/>
      <c r="J363" s="28"/>
      <c r="K363" s="28"/>
      <c r="L363" s="29"/>
    </row>
    <row r="364" spans="1:12" x14ac:dyDescent="0.15">
      <c r="A364" s="30"/>
      <c r="B364" s="25" t="s">
        <v>310</v>
      </c>
      <c r="C364" s="31">
        <v>0</v>
      </c>
      <c r="D364" s="32">
        <v>24</v>
      </c>
      <c r="E364" s="32">
        <v>16</v>
      </c>
      <c r="F364" s="32">
        <v>28</v>
      </c>
      <c r="G364" s="32">
        <v>68</v>
      </c>
      <c r="H364" s="27"/>
      <c r="I364" s="27"/>
      <c r="J364" s="28"/>
      <c r="K364" s="28"/>
      <c r="L364" s="29"/>
    </row>
    <row r="365" spans="1:12" x14ac:dyDescent="0.15">
      <c r="A365" s="30"/>
      <c r="B365" s="25" t="s">
        <v>311</v>
      </c>
      <c r="C365" s="31">
        <v>0</v>
      </c>
      <c r="D365" s="32">
        <v>28</v>
      </c>
      <c r="E365" s="32">
        <v>11</v>
      </c>
      <c r="F365" s="32">
        <v>34</v>
      </c>
      <c r="G365" s="32">
        <v>73</v>
      </c>
      <c r="H365" s="27"/>
      <c r="I365" s="27"/>
      <c r="J365" s="28"/>
      <c r="K365" s="28"/>
      <c r="L365" s="29"/>
    </row>
    <row r="366" spans="1:12" x14ac:dyDescent="0.15">
      <c r="A366" s="30"/>
      <c r="B366" s="25" t="s">
        <v>312</v>
      </c>
      <c r="C366" s="31">
        <v>0</v>
      </c>
      <c r="D366" s="32">
        <v>19</v>
      </c>
      <c r="E366" s="32">
        <v>8</v>
      </c>
      <c r="F366" s="32">
        <v>33</v>
      </c>
      <c r="G366" s="32">
        <v>60</v>
      </c>
      <c r="H366" s="27"/>
      <c r="I366" s="27"/>
      <c r="J366" s="28"/>
      <c r="K366" s="28"/>
      <c r="L366" s="29"/>
    </row>
    <row r="367" spans="1:12" x14ac:dyDescent="0.15">
      <c r="A367" s="30"/>
      <c r="B367" s="25" t="s">
        <v>313</v>
      </c>
      <c r="C367" s="31">
        <v>0</v>
      </c>
      <c r="D367" s="32">
        <v>17</v>
      </c>
      <c r="E367" s="32">
        <v>16</v>
      </c>
      <c r="F367" s="32">
        <v>34</v>
      </c>
      <c r="G367" s="32">
        <v>67</v>
      </c>
      <c r="H367" s="27"/>
      <c r="I367" s="27"/>
      <c r="J367" s="28"/>
      <c r="K367" s="28"/>
      <c r="L367" s="29"/>
    </row>
    <row r="368" spans="1:12" x14ac:dyDescent="0.15">
      <c r="A368" s="30"/>
      <c r="B368" s="25" t="s">
        <v>314</v>
      </c>
      <c r="C368" s="31">
        <v>0</v>
      </c>
      <c r="D368" s="32">
        <v>12</v>
      </c>
      <c r="E368" s="32">
        <v>14</v>
      </c>
      <c r="F368" s="32">
        <v>40</v>
      </c>
      <c r="G368" s="32">
        <v>66</v>
      </c>
      <c r="H368" s="27"/>
      <c r="I368" s="27"/>
      <c r="J368" s="28"/>
      <c r="K368" s="28"/>
      <c r="L368" s="29"/>
    </row>
    <row r="369" spans="1:12" x14ac:dyDescent="0.15">
      <c r="A369" s="30"/>
      <c r="B369" s="25" t="s">
        <v>315</v>
      </c>
      <c r="C369" s="31">
        <v>0</v>
      </c>
      <c r="D369" s="32">
        <v>17</v>
      </c>
      <c r="E369" s="32">
        <v>8</v>
      </c>
      <c r="F369" s="32">
        <v>35</v>
      </c>
      <c r="G369" s="32">
        <v>60</v>
      </c>
      <c r="H369" s="27"/>
      <c r="I369" s="27"/>
      <c r="J369" s="28"/>
      <c r="K369" s="28"/>
      <c r="L369" s="29"/>
    </row>
    <row r="370" spans="1:12" x14ac:dyDescent="0.15">
      <c r="A370" s="30"/>
      <c r="B370" s="25" t="s">
        <v>316</v>
      </c>
      <c r="C370" s="31">
        <v>0</v>
      </c>
      <c r="D370" s="32">
        <v>8</v>
      </c>
      <c r="E370" s="32">
        <v>13</v>
      </c>
      <c r="F370" s="32">
        <v>35</v>
      </c>
      <c r="G370" s="32">
        <v>56</v>
      </c>
      <c r="H370" s="27"/>
      <c r="I370" s="27"/>
      <c r="J370" s="28"/>
      <c r="K370" s="28"/>
      <c r="L370" s="29"/>
    </row>
    <row r="371" spans="1:12" x14ac:dyDescent="0.15">
      <c r="A371" s="30"/>
      <c r="B371" s="25" t="s">
        <v>317</v>
      </c>
      <c r="C371" s="31">
        <v>0</v>
      </c>
      <c r="D371" s="32">
        <v>11</v>
      </c>
      <c r="E371" s="32">
        <v>13</v>
      </c>
      <c r="F371" s="32">
        <v>32</v>
      </c>
      <c r="G371" s="32">
        <v>56</v>
      </c>
      <c r="H371" s="27"/>
      <c r="I371" s="27"/>
      <c r="J371" s="28"/>
      <c r="K371" s="28"/>
      <c r="L371" s="29"/>
    </row>
    <row r="372" spans="1:12" x14ac:dyDescent="0.15">
      <c r="A372" s="30"/>
      <c r="B372" s="25" t="s">
        <v>318</v>
      </c>
      <c r="C372" s="31">
        <v>0</v>
      </c>
      <c r="D372" s="32">
        <v>11</v>
      </c>
      <c r="E372" s="32">
        <v>9</v>
      </c>
      <c r="F372" s="32">
        <v>28</v>
      </c>
      <c r="G372" s="32">
        <v>48</v>
      </c>
      <c r="H372" s="27"/>
      <c r="I372" s="27"/>
      <c r="J372" s="28"/>
      <c r="K372" s="28"/>
      <c r="L372" s="29"/>
    </row>
    <row r="373" spans="1:12" x14ac:dyDescent="0.15">
      <c r="A373" s="30"/>
      <c r="B373" s="25" t="s">
        <v>319</v>
      </c>
      <c r="C373" s="31">
        <v>0</v>
      </c>
      <c r="D373" s="32">
        <v>10</v>
      </c>
      <c r="E373" s="32">
        <v>11</v>
      </c>
      <c r="F373" s="32">
        <v>30</v>
      </c>
      <c r="G373" s="32">
        <v>51</v>
      </c>
      <c r="H373" s="27"/>
      <c r="I373" s="27"/>
      <c r="J373" s="28"/>
      <c r="K373" s="28"/>
      <c r="L373" s="29"/>
    </row>
    <row r="374" spans="1:12" x14ac:dyDescent="0.15">
      <c r="A374" s="30"/>
      <c r="B374" s="25" t="s">
        <v>320</v>
      </c>
      <c r="C374" s="31">
        <v>0</v>
      </c>
      <c r="D374" s="32">
        <v>9</v>
      </c>
      <c r="E374" s="32">
        <v>13</v>
      </c>
      <c r="F374" s="32">
        <v>40</v>
      </c>
      <c r="G374" s="32">
        <v>62</v>
      </c>
      <c r="H374" s="27"/>
      <c r="I374" s="27"/>
      <c r="J374" s="28"/>
      <c r="K374" s="28"/>
      <c r="L374" s="29"/>
    </row>
    <row r="375" spans="1:12" x14ac:dyDescent="0.15">
      <c r="A375" s="30"/>
      <c r="B375" s="25" t="s">
        <v>321</v>
      </c>
      <c r="C375" s="31">
        <v>0</v>
      </c>
      <c r="D375" s="32">
        <v>10</v>
      </c>
      <c r="E375" s="32">
        <v>13</v>
      </c>
      <c r="F375" s="32">
        <v>41</v>
      </c>
      <c r="G375" s="32">
        <v>64</v>
      </c>
      <c r="H375" s="27"/>
      <c r="I375" s="27"/>
      <c r="J375" s="28"/>
      <c r="K375" s="28"/>
      <c r="L375" s="29"/>
    </row>
    <row r="376" spans="1:12" x14ac:dyDescent="0.15">
      <c r="A376" s="30"/>
      <c r="B376" s="25" t="s">
        <v>322</v>
      </c>
      <c r="C376" s="31">
        <v>0</v>
      </c>
      <c r="D376" s="32">
        <v>17</v>
      </c>
      <c r="E376" s="32">
        <v>10</v>
      </c>
      <c r="F376" s="32">
        <v>35</v>
      </c>
      <c r="G376" s="32">
        <v>62</v>
      </c>
      <c r="H376" s="27"/>
      <c r="I376" s="27"/>
      <c r="J376" s="28"/>
      <c r="K376" s="28"/>
      <c r="L376" s="29"/>
    </row>
    <row r="377" spans="1:12" x14ac:dyDescent="0.15">
      <c r="A377" s="30"/>
      <c r="B377" s="25" t="s">
        <v>323</v>
      </c>
      <c r="C377" s="31">
        <v>0</v>
      </c>
      <c r="D377" s="32">
        <v>13</v>
      </c>
      <c r="E377" s="32">
        <v>16</v>
      </c>
      <c r="F377" s="32">
        <v>32</v>
      </c>
      <c r="G377" s="32">
        <v>61</v>
      </c>
      <c r="H377" s="27"/>
      <c r="I377" s="27"/>
      <c r="J377" s="28"/>
      <c r="K377" s="28"/>
      <c r="L377" s="29"/>
    </row>
    <row r="378" spans="1:12" x14ac:dyDescent="0.15">
      <c r="A378" s="30"/>
      <c r="B378" s="25" t="s">
        <v>324</v>
      </c>
      <c r="C378" s="31">
        <v>0</v>
      </c>
      <c r="D378" s="32">
        <v>11</v>
      </c>
      <c r="E378" s="32">
        <v>9</v>
      </c>
      <c r="F378" s="32">
        <v>19</v>
      </c>
      <c r="G378" s="32">
        <v>39</v>
      </c>
      <c r="H378" s="27"/>
      <c r="I378" s="27"/>
      <c r="J378" s="28"/>
      <c r="K378" s="28"/>
      <c r="L378" s="29"/>
    </row>
    <row r="379" spans="1:12" x14ac:dyDescent="0.15">
      <c r="A379" s="30"/>
      <c r="B379" s="25" t="s">
        <v>325</v>
      </c>
      <c r="C379" s="31">
        <v>0</v>
      </c>
      <c r="D379" s="32">
        <v>20</v>
      </c>
      <c r="E379" s="32">
        <v>13</v>
      </c>
      <c r="F379" s="32">
        <v>25</v>
      </c>
      <c r="G379" s="32">
        <v>58</v>
      </c>
      <c r="H379" s="27"/>
      <c r="I379" s="27"/>
      <c r="J379" s="28"/>
      <c r="K379" s="28"/>
      <c r="L379" s="29"/>
    </row>
    <row r="380" spans="1:12" x14ac:dyDescent="0.15">
      <c r="A380" s="30"/>
      <c r="B380" s="25" t="s">
        <v>326</v>
      </c>
      <c r="C380" s="31">
        <v>0</v>
      </c>
      <c r="D380" s="32">
        <v>22</v>
      </c>
      <c r="E380" s="32">
        <v>13</v>
      </c>
      <c r="F380" s="32">
        <v>28</v>
      </c>
      <c r="G380" s="32">
        <v>63</v>
      </c>
      <c r="H380" s="27"/>
      <c r="I380" s="27"/>
      <c r="J380" s="28"/>
      <c r="K380" s="28"/>
      <c r="L380" s="29"/>
    </row>
    <row r="381" spans="1:12" x14ac:dyDescent="0.15">
      <c r="A381" s="30"/>
      <c r="B381" s="25" t="s">
        <v>327</v>
      </c>
      <c r="C381" s="31">
        <v>0</v>
      </c>
      <c r="D381" s="32">
        <v>18</v>
      </c>
      <c r="E381" s="32">
        <v>17</v>
      </c>
      <c r="F381" s="32">
        <v>33</v>
      </c>
      <c r="G381" s="32">
        <v>68</v>
      </c>
      <c r="H381" s="27"/>
      <c r="I381" s="27"/>
      <c r="J381" s="28"/>
      <c r="K381" s="28"/>
      <c r="L381" s="29"/>
    </row>
    <row r="382" spans="1:12" x14ac:dyDescent="0.15">
      <c r="A382" s="30"/>
      <c r="B382" s="25" t="s">
        <v>328</v>
      </c>
      <c r="C382" s="31">
        <v>0</v>
      </c>
      <c r="D382" s="32">
        <v>13</v>
      </c>
      <c r="E382" s="32">
        <v>17</v>
      </c>
      <c r="F382" s="32">
        <v>32</v>
      </c>
      <c r="G382" s="32">
        <v>62</v>
      </c>
      <c r="H382" s="27"/>
      <c r="I382" s="27"/>
      <c r="J382" s="28"/>
      <c r="K382" s="28"/>
      <c r="L382" s="29"/>
    </row>
    <row r="383" spans="1:12" x14ac:dyDescent="0.15">
      <c r="A383" s="30"/>
      <c r="B383" s="25" t="s">
        <v>329</v>
      </c>
      <c r="C383" s="31">
        <v>0</v>
      </c>
      <c r="D383" s="32">
        <v>10</v>
      </c>
      <c r="E383" s="32">
        <v>11</v>
      </c>
      <c r="F383" s="32">
        <v>46</v>
      </c>
      <c r="G383" s="32">
        <v>67</v>
      </c>
      <c r="H383" s="27"/>
      <c r="I383" s="27"/>
      <c r="J383" s="28"/>
      <c r="K383" s="28"/>
      <c r="L383" s="29"/>
    </row>
    <row r="384" spans="1:12" x14ac:dyDescent="0.15">
      <c r="A384" s="30"/>
      <c r="B384" s="25" t="s">
        <v>330</v>
      </c>
      <c r="C384" s="31">
        <v>0</v>
      </c>
      <c r="D384" s="32">
        <v>13</v>
      </c>
      <c r="E384" s="32">
        <v>15</v>
      </c>
      <c r="F384" s="32">
        <v>41</v>
      </c>
      <c r="G384" s="32">
        <v>69</v>
      </c>
      <c r="H384" s="27"/>
      <c r="I384" s="27"/>
      <c r="J384" s="28"/>
      <c r="K384" s="28"/>
      <c r="L384" s="29"/>
    </row>
    <row r="385" spans="1:12" x14ac:dyDescent="0.15">
      <c r="A385" s="30"/>
      <c r="B385" s="25" t="s">
        <v>331</v>
      </c>
      <c r="C385" s="31">
        <v>0</v>
      </c>
      <c r="D385" s="32">
        <v>17</v>
      </c>
      <c r="E385" s="32">
        <v>19</v>
      </c>
      <c r="F385" s="32">
        <v>40</v>
      </c>
      <c r="G385" s="32">
        <v>76</v>
      </c>
      <c r="H385" s="27"/>
      <c r="I385" s="27"/>
      <c r="J385" s="28"/>
      <c r="K385" s="28"/>
      <c r="L385" s="29"/>
    </row>
    <row r="386" spans="1:12" x14ac:dyDescent="0.15">
      <c r="A386" s="30"/>
      <c r="B386" s="25" t="s">
        <v>332</v>
      </c>
      <c r="C386" s="31">
        <v>0</v>
      </c>
      <c r="D386" s="32">
        <v>20</v>
      </c>
      <c r="E386" s="32">
        <v>19</v>
      </c>
      <c r="F386" s="32">
        <v>57</v>
      </c>
      <c r="G386" s="32">
        <v>96</v>
      </c>
      <c r="H386" s="27"/>
      <c r="I386" s="27"/>
      <c r="J386" s="28"/>
      <c r="K386" s="28"/>
      <c r="L386" s="29"/>
    </row>
    <row r="387" spans="1:12" x14ac:dyDescent="0.15">
      <c r="A387" s="30"/>
      <c r="B387" s="25" t="s">
        <v>333</v>
      </c>
      <c r="C387" s="31">
        <v>0</v>
      </c>
      <c r="D387" s="32">
        <v>13</v>
      </c>
      <c r="E387" s="32">
        <v>18</v>
      </c>
      <c r="F387" s="32">
        <v>54</v>
      </c>
      <c r="G387" s="32">
        <v>85</v>
      </c>
      <c r="H387" s="27"/>
      <c r="I387" s="27"/>
      <c r="J387" s="28"/>
      <c r="K387" s="28"/>
      <c r="L387" s="29"/>
    </row>
    <row r="388" spans="1:12" x14ac:dyDescent="0.15">
      <c r="A388" s="30"/>
      <c r="B388" s="25" t="s">
        <v>334</v>
      </c>
      <c r="C388" s="31">
        <v>0</v>
      </c>
      <c r="D388" s="32">
        <v>23</v>
      </c>
      <c r="E388" s="32">
        <v>17</v>
      </c>
      <c r="F388" s="32">
        <v>49</v>
      </c>
      <c r="G388" s="32">
        <v>89</v>
      </c>
      <c r="H388" s="27"/>
      <c r="I388" s="27"/>
      <c r="J388" s="28"/>
      <c r="K388" s="28"/>
      <c r="L388" s="29"/>
    </row>
    <row r="389" spans="1:12" x14ac:dyDescent="0.15">
      <c r="A389" s="30"/>
      <c r="B389" s="25" t="s">
        <v>335</v>
      </c>
      <c r="C389" s="31">
        <v>0</v>
      </c>
      <c r="D389" s="32">
        <v>29</v>
      </c>
      <c r="E389" s="32">
        <v>22</v>
      </c>
      <c r="F389" s="32">
        <v>55</v>
      </c>
      <c r="G389" s="32">
        <v>106</v>
      </c>
      <c r="H389" s="27"/>
      <c r="I389" s="27"/>
      <c r="J389" s="28"/>
      <c r="K389" s="28"/>
      <c r="L389" s="29"/>
    </row>
    <row r="390" spans="1:12" x14ac:dyDescent="0.15">
      <c r="A390" s="30"/>
      <c r="B390" s="25" t="s">
        <v>336</v>
      </c>
      <c r="C390" s="31">
        <v>0</v>
      </c>
      <c r="D390" s="32">
        <v>25</v>
      </c>
      <c r="E390" s="32">
        <v>22</v>
      </c>
      <c r="F390" s="32">
        <v>53</v>
      </c>
      <c r="G390" s="32">
        <v>100</v>
      </c>
      <c r="H390" s="27"/>
      <c r="I390" s="27"/>
      <c r="J390" s="28"/>
      <c r="K390" s="28"/>
      <c r="L390" s="29"/>
    </row>
    <row r="391" spans="1:12" x14ac:dyDescent="0.15">
      <c r="A391" s="30"/>
      <c r="B391" s="25" t="s">
        <v>337</v>
      </c>
      <c r="C391" s="31">
        <v>0</v>
      </c>
      <c r="D391" s="32">
        <v>26</v>
      </c>
      <c r="E391" s="32">
        <v>17</v>
      </c>
      <c r="F391" s="32">
        <v>40</v>
      </c>
      <c r="G391" s="32">
        <v>83</v>
      </c>
      <c r="H391" s="27"/>
      <c r="I391" s="27"/>
      <c r="J391" s="28"/>
      <c r="K391" s="28"/>
      <c r="L391" s="29"/>
    </row>
    <row r="392" spans="1:12" x14ac:dyDescent="0.15">
      <c r="A392" s="30"/>
      <c r="B392" s="25" t="s">
        <v>338</v>
      </c>
      <c r="C392" s="31">
        <v>0</v>
      </c>
      <c r="D392" s="32">
        <v>34</v>
      </c>
      <c r="E392" s="32">
        <v>20</v>
      </c>
      <c r="F392" s="32">
        <v>46</v>
      </c>
      <c r="G392" s="32">
        <v>100</v>
      </c>
      <c r="H392" s="27"/>
      <c r="I392" s="27"/>
      <c r="J392" s="28"/>
      <c r="K392" s="28"/>
      <c r="L392" s="29"/>
    </row>
    <row r="393" spans="1:12" x14ac:dyDescent="0.15">
      <c r="A393" s="30"/>
      <c r="B393" s="25" t="s">
        <v>339</v>
      </c>
      <c r="C393" s="31">
        <v>0</v>
      </c>
      <c r="D393" s="32">
        <v>33</v>
      </c>
      <c r="E393" s="32">
        <v>33</v>
      </c>
      <c r="F393" s="32">
        <v>49</v>
      </c>
      <c r="G393" s="32">
        <v>115</v>
      </c>
      <c r="H393" s="27"/>
      <c r="I393" s="27"/>
      <c r="J393" s="28"/>
      <c r="K393" s="28"/>
      <c r="L393" s="29"/>
    </row>
    <row r="394" spans="1:12" x14ac:dyDescent="0.15">
      <c r="A394" s="30"/>
      <c r="B394" s="25" t="s">
        <v>340</v>
      </c>
      <c r="C394" s="31">
        <v>0</v>
      </c>
      <c r="D394" s="32">
        <v>35</v>
      </c>
      <c r="E394" s="32">
        <v>35</v>
      </c>
      <c r="F394" s="32">
        <v>49</v>
      </c>
      <c r="G394" s="32">
        <v>119</v>
      </c>
      <c r="H394" s="27"/>
      <c r="I394" s="27"/>
      <c r="J394" s="28"/>
      <c r="K394" s="28"/>
      <c r="L394" s="29"/>
    </row>
    <row r="395" spans="1:12" x14ac:dyDescent="0.15">
      <c r="A395" s="30"/>
      <c r="B395" s="25" t="s">
        <v>341</v>
      </c>
      <c r="C395" s="31">
        <v>0</v>
      </c>
      <c r="D395" s="32">
        <v>32</v>
      </c>
      <c r="E395" s="32">
        <v>32</v>
      </c>
      <c r="F395" s="32">
        <v>63</v>
      </c>
      <c r="G395" s="32">
        <v>127</v>
      </c>
      <c r="H395" s="27"/>
      <c r="I395" s="27"/>
      <c r="J395" s="28"/>
      <c r="K395" s="28"/>
      <c r="L395" s="29"/>
    </row>
    <row r="396" spans="1:12" x14ac:dyDescent="0.15">
      <c r="A396" s="30"/>
      <c r="B396" s="25" t="s">
        <v>342</v>
      </c>
      <c r="C396" s="31">
        <v>0</v>
      </c>
      <c r="D396" s="32">
        <v>24</v>
      </c>
      <c r="E396" s="32">
        <v>29</v>
      </c>
      <c r="F396" s="32">
        <v>87</v>
      </c>
      <c r="G396" s="32">
        <v>140</v>
      </c>
      <c r="H396" s="27"/>
      <c r="I396" s="27"/>
      <c r="J396" s="28"/>
      <c r="K396" s="28"/>
      <c r="L396" s="29"/>
    </row>
    <row r="397" spans="1:12" x14ac:dyDescent="0.15">
      <c r="A397" s="30"/>
      <c r="B397" s="25" t="s">
        <v>343</v>
      </c>
      <c r="C397" s="31">
        <v>0</v>
      </c>
      <c r="D397" s="32">
        <v>32</v>
      </c>
      <c r="E397" s="32">
        <v>24</v>
      </c>
      <c r="F397" s="32">
        <v>82</v>
      </c>
      <c r="G397" s="32">
        <v>138</v>
      </c>
      <c r="H397" s="27"/>
      <c r="I397" s="27"/>
      <c r="J397" s="28"/>
      <c r="K397" s="28"/>
      <c r="L397" s="29"/>
    </row>
    <row r="398" spans="1:12" x14ac:dyDescent="0.15">
      <c r="A398" s="30"/>
      <c r="B398" s="25" t="s">
        <v>344</v>
      </c>
      <c r="C398" s="31">
        <v>0</v>
      </c>
      <c r="D398" s="32">
        <v>31</v>
      </c>
      <c r="E398" s="32">
        <v>20</v>
      </c>
      <c r="F398" s="32">
        <v>70</v>
      </c>
      <c r="G398" s="32">
        <v>121</v>
      </c>
      <c r="H398" s="27"/>
      <c r="I398" s="27"/>
      <c r="J398" s="28"/>
      <c r="K398" s="28"/>
      <c r="L398" s="29"/>
    </row>
    <row r="399" spans="1:12" x14ac:dyDescent="0.15">
      <c r="A399" s="30"/>
      <c r="B399" s="25" t="s">
        <v>345</v>
      </c>
      <c r="C399" s="31">
        <v>0</v>
      </c>
      <c r="D399" s="32">
        <v>40</v>
      </c>
      <c r="E399" s="32">
        <v>28</v>
      </c>
      <c r="F399" s="32">
        <v>65</v>
      </c>
      <c r="G399" s="32">
        <v>133</v>
      </c>
      <c r="H399" s="27"/>
      <c r="I399" s="27"/>
      <c r="J399" s="28"/>
      <c r="K399" s="28"/>
      <c r="L399" s="29"/>
    </row>
    <row r="400" spans="1:12" x14ac:dyDescent="0.15">
      <c r="A400" s="30"/>
      <c r="B400" s="25" t="s">
        <v>346</v>
      </c>
      <c r="C400" s="31">
        <v>0</v>
      </c>
      <c r="D400" s="32">
        <v>41</v>
      </c>
      <c r="E400" s="32">
        <v>31</v>
      </c>
      <c r="F400" s="32">
        <v>77</v>
      </c>
      <c r="G400" s="32">
        <v>149</v>
      </c>
      <c r="H400" s="27"/>
      <c r="I400" s="27"/>
      <c r="J400" s="28"/>
      <c r="K400" s="28"/>
      <c r="L400" s="29"/>
    </row>
    <row r="401" spans="1:12" x14ac:dyDescent="0.15">
      <c r="A401" s="30"/>
      <c r="B401" s="25" t="s">
        <v>347</v>
      </c>
      <c r="C401" s="31">
        <v>0</v>
      </c>
      <c r="D401" s="32">
        <v>26</v>
      </c>
      <c r="E401" s="32">
        <v>20</v>
      </c>
      <c r="F401" s="32">
        <v>52</v>
      </c>
      <c r="G401" s="32">
        <v>98</v>
      </c>
      <c r="H401" s="27"/>
      <c r="I401" s="27"/>
      <c r="J401" s="28"/>
      <c r="K401" s="28"/>
      <c r="L401" s="29"/>
    </row>
    <row r="402" spans="1:12" x14ac:dyDescent="0.15">
      <c r="A402" s="30"/>
      <c r="B402" s="25" t="s">
        <v>348</v>
      </c>
      <c r="C402" s="31">
        <v>0</v>
      </c>
      <c r="D402" s="32">
        <v>21</v>
      </c>
      <c r="E402" s="32">
        <v>24</v>
      </c>
      <c r="F402" s="32">
        <v>30</v>
      </c>
      <c r="G402" s="32">
        <v>75</v>
      </c>
      <c r="H402" s="27"/>
      <c r="I402" s="27"/>
      <c r="J402" s="28"/>
      <c r="K402" s="28"/>
      <c r="L402" s="29"/>
    </row>
    <row r="403" spans="1:12" x14ac:dyDescent="0.15">
      <c r="A403" s="30"/>
      <c r="B403" s="25" t="s">
        <v>349</v>
      </c>
      <c r="C403" s="31">
        <v>0</v>
      </c>
      <c r="D403" s="32">
        <v>35</v>
      </c>
      <c r="E403" s="32">
        <v>19</v>
      </c>
      <c r="F403" s="32">
        <v>41</v>
      </c>
      <c r="G403" s="32">
        <v>95</v>
      </c>
      <c r="H403" s="27"/>
      <c r="I403" s="27"/>
      <c r="J403" s="28"/>
      <c r="K403" s="28"/>
      <c r="L403" s="29"/>
    </row>
    <row r="404" spans="1:12" x14ac:dyDescent="0.15">
      <c r="A404" s="30"/>
      <c r="B404" s="25" t="s">
        <v>350</v>
      </c>
      <c r="C404" s="31">
        <v>0</v>
      </c>
      <c r="D404" s="32">
        <v>42</v>
      </c>
      <c r="E404" s="32">
        <v>23</v>
      </c>
      <c r="F404" s="32">
        <v>29</v>
      </c>
      <c r="G404" s="32">
        <v>94</v>
      </c>
      <c r="H404" s="27"/>
      <c r="I404" s="27"/>
      <c r="J404" s="28"/>
      <c r="K404" s="28"/>
      <c r="L404" s="29"/>
    </row>
    <row r="405" spans="1:12" x14ac:dyDescent="0.15">
      <c r="A405" s="30"/>
      <c r="B405" s="25" t="s">
        <v>351</v>
      </c>
      <c r="C405" s="31">
        <v>0</v>
      </c>
      <c r="D405" s="32">
        <v>29</v>
      </c>
      <c r="E405" s="32">
        <v>20</v>
      </c>
      <c r="F405" s="32">
        <v>25</v>
      </c>
      <c r="G405" s="32">
        <v>74</v>
      </c>
      <c r="H405" s="27"/>
      <c r="I405" s="27"/>
      <c r="J405" s="28"/>
      <c r="K405" s="28"/>
      <c r="L405" s="29"/>
    </row>
    <row r="406" spans="1:12" x14ac:dyDescent="0.15">
      <c r="A406" s="30"/>
      <c r="B406" s="25" t="s">
        <v>352</v>
      </c>
      <c r="C406" s="31">
        <v>0</v>
      </c>
      <c r="D406" s="32">
        <v>27</v>
      </c>
      <c r="E406" s="32">
        <v>14</v>
      </c>
      <c r="F406" s="32">
        <v>27</v>
      </c>
      <c r="G406" s="32">
        <v>68</v>
      </c>
      <c r="H406" s="27"/>
      <c r="I406" s="27"/>
      <c r="J406" s="28"/>
      <c r="K406" s="28"/>
      <c r="L406" s="29"/>
    </row>
    <row r="407" spans="1:12" x14ac:dyDescent="0.15">
      <c r="A407" s="30"/>
      <c r="B407" s="25" t="s">
        <v>353</v>
      </c>
      <c r="C407" s="31">
        <v>0</v>
      </c>
      <c r="D407" s="32">
        <v>32</v>
      </c>
      <c r="E407" s="32">
        <v>20</v>
      </c>
      <c r="F407" s="32">
        <v>35</v>
      </c>
      <c r="G407" s="32">
        <v>87</v>
      </c>
      <c r="H407" s="27"/>
      <c r="I407" s="27"/>
      <c r="J407" s="28"/>
      <c r="K407" s="28"/>
      <c r="L407" s="29"/>
    </row>
    <row r="408" spans="1:12" x14ac:dyDescent="0.15">
      <c r="A408" s="30"/>
      <c r="B408" s="25" t="s">
        <v>354</v>
      </c>
      <c r="C408" s="31">
        <v>0</v>
      </c>
      <c r="D408" s="32">
        <v>14</v>
      </c>
      <c r="E408" s="32">
        <v>20</v>
      </c>
      <c r="F408" s="32">
        <v>28</v>
      </c>
      <c r="G408" s="32">
        <v>62</v>
      </c>
      <c r="H408" s="27"/>
      <c r="I408" s="27"/>
      <c r="J408" s="28"/>
      <c r="K408" s="28"/>
      <c r="L408" s="29"/>
    </row>
    <row r="409" spans="1:12" x14ac:dyDescent="0.15">
      <c r="A409" s="30"/>
      <c r="B409" s="25" t="s">
        <v>355</v>
      </c>
      <c r="C409" s="31">
        <v>0</v>
      </c>
      <c r="D409" s="32">
        <v>25</v>
      </c>
      <c r="E409" s="32">
        <v>20</v>
      </c>
      <c r="F409" s="32">
        <v>37</v>
      </c>
      <c r="G409" s="32">
        <v>82</v>
      </c>
      <c r="H409" s="27"/>
      <c r="I409" s="27"/>
      <c r="J409" s="28"/>
      <c r="K409" s="28"/>
      <c r="L409" s="29"/>
    </row>
    <row r="410" spans="1:12" x14ac:dyDescent="0.15">
      <c r="A410" s="30"/>
      <c r="B410" s="25" t="s">
        <v>356</v>
      </c>
      <c r="C410" s="31">
        <v>0</v>
      </c>
      <c r="D410" s="32">
        <v>24</v>
      </c>
      <c r="E410" s="32">
        <v>16</v>
      </c>
      <c r="F410" s="32">
        <v>39</v>
      </c>
      <c r="G410" s="32">
        <v>79</v>
      </c>
      <c r="H410" s="27"/>
      <c r="I410" s="27"/>
      <c r="J410" s="28"/>
      <c r="K410" s="28"/>
      <c r="L410" s="29"/>
    </row>
    <row r="411" spans="1:12" x14ac:dyDescent="0.15">
      <c r="A411" s="30"/>
      <c r="B411" s="25" t="s">
        <v>357</v>
      </c>
      <c r="C411" s="31">
        <v>0</v>
      </c>
      <c r="D411" s="32">
        <v>20</v>
      </c>
      <c r="E411" s="32">
        <v>10</v>
      </c>
      <c r="F411" s="32">
        <v>30</v>
      </c>
      <c r="G411" s="32">
        <v>61</v>
      </c>
      <c r="H411" s="27"/>
      <c r="I411" s="27"/>
      <c r="J411" s="28"/>
      <c r="K411" s="28"/>
      <c r="L411" s="29"/>
    </row>
    <row r="412" spans="1:12" x14ac:dyDescent="0.15">
      <c r="A412" s="30"/>
      <c r="B412" s="25" t="s">
        <v>358</v>
      </c>
      <c r="C412" s="31">
        <v>0</v>
      </c>
      <c r="D412" s="32">
        <v>14</v>
      </c>
      <c r="E412" s="32">
        <v>8</v>
      </c>
      <c r="F412" s="32">
        <v>24</v>
      </c>
      <c r="G412" s="32">
        <v>46</v>
      </c>
      <c r="H412" s="27"/>
      <c r="I412" s="27"/>
      <c r="J412" s="28"/>
      <c r="K412" s="28"/>
      <c r="L412" s="29"/>
    </row>
    <row r="413" spans="1:12" x14ac:dyDescent="0.15">
      <c r="A413" s="30"/>
      <c r="B413" s="25" t="s">
        <v>359</v>
      </c>
      <c r="C413" s="31">
        <v>0</v>
      </c>
      <c r="D413" s="32">
        <v>18</v>
      </c>
      <c r="E413" s="32">
        <v>12</v>
      </c>
      <c r="F413" s="32">
        <v>31</v>
      </c>
      <c r="G413" s="32">
        <v>61</v>
      </c>
      <c r="H413" s="27"/>
      <c r="I413" s="27"/>
      <c r="J413" s="28"/>
      <c r="K413" s="28"/>
      <c r="L413" s="29"/>
    </row>
    <row r="414" spans="1:12" x14ac:dyDescent="0.15">
      <c r="A414" s="30"/>
      <c r="B414" s="25" t="s">
        <v>360</v>
      </c>
      <c r="C414" s="31">
        <v>0</v>
      </c>
      <c r="D414" s="32">
        <v>23</v>
      </c>
      <c r="E414" s="32">
        <v>21</v>
      </c>
      <c r="F414" s="32">
        <v>44</v>
      </c>
      <c r="G414" s="32">
        <v>88</v>
      </c>
      <c r="H414" s="27"/>
      <c r="I414" s="27"/>
      <c r="J414" s="28"/>
      <c r="K414" s="28"/>
      <c r="L414" s="29"/>
    </row>
    <row r="415" spans="1:12" x14ac:dyDescent="0.15">
      <c r="A415" s="30"/>
      <c r="B415" s="25" t="s">
        <v>361</v>
      </c>
      <c r="C415" s="31">
        <v>0</v>
      </c>
      <c r="D415" s="32">
        <v>24</v>
      </c>
      <c r="E415" s="32">
        <v>14</v>
      </c>
      <c r="F415" s="32">
        <v>41</v>
      </c>
      <c r="G415" s="32">
        <v>79</v>
      </c>
      <c r="H415" s="27"/>
      <c r="I415" s="27"/>
      <c r="J415" s="28"/>
      <c r="K415" s="28"/>
      <c r="L415" s="29"/>
    </row>
    <row r="416" spans="1:12" x14ac:dyDescent="0.15">
      <c r="A416" s="30"/>
      <c r="B416" s="25" t="s">
        <v>362</v>
      </c>
      <c r="C416" s="31">
        <v>0</v>
      </c>
      <c r="D416" s="32">
        <v>22</v>
      </c>
      <c r="E416" s="32">
        <v>21</v>
      </c>
      <c r="F416" s="32">
        <v>35</v>
      </c>
      <c r="G416" s="32">
        <v>78</v>
      </c>
      <c r="H416" s="27"/>
      <c r="I416" s="27"/>
      <c r="J416" s="28"/>
      <c r="K416" s="28"/>
      <c r="L416" s="29"/>
    </row>
    <row r="417" spans="1:12" x14ac:dyDescent="0.15">
      <c r="A417" s="30"/>
      <c r="B417" s="25" t="s">
        <v>363</v>
      </c>
      <c r="C417" s="31">
        <v>0</v>
      </c>
      <c r="D417" s="32">
        <v>28</v>
      </c>
      <c r="E417" s="32">
        <v>20</v>
      </c>
      <c r="F417" s="32">
        <v>32</v>
      </c>
      <c r="G417" s="32">
        <v>80</v>
      </c>
      <c r="H417" s="27"/>
      <c r="I417" s="27"/>
      <c r="J417" s="28"/>
      <c r="K417" s="28"/>
      <c r="L417" s="29"/>
    </row>
    <row r="418" spans="1:12" x14ac:dyDescent="0.15">
      <c r="A418" s="30"/>
      <c r="B418" s="25" t="s">
        <v>364</v>
      </c>
      <c r="C418" s="31">
        <v>0</v>
      </c>
      <c r="D418" s="32">
        <v>32</v>
      </c>
      <c r="E418" s="32">
        <v>21</v>
      </c>
      <c r="F418" s="32">
        <v>36</v>
      </c>
      <c r="G418" s="32">
        <v>89</v>
      </c>
      <c r="H418" s="27"/>
      <c r="I418" s="27"/>
      <c r="J418" s="28"/>
      <c r="K418" s="28"/>
      <c r="L418" s="29"/>
    </row>
    <row r="419" spans="1:12" x14ac:dyDescent="0.15">
      <c r="A419" s="30"/>
      <c r="B419" s="25" t="s">
        <v>365</v>
      </c>
      <c r="C419" s="31">
        <v>0</v>
      </c>
      <c r="D419" s="32">
        <v>27</v>
      </c>
      <c r="E419" s="32">
        <v>17</v>
      </c>
      <c r="F419" s="32">
        <v>39</v>
      </c>
      <c r="G419" s="32">
        <v>83</v>
      </c>
      <c r="H419" s="27"/>
      <c r="I419" s="27"/>
      <c r="J419" s="28"/>
      <c r="K419" s="28"/>
      <c r="L419" s="29"/>
    </row>
    <row r="420" spans="1:12" x14ac:dyDescent="0.15">
      <c r="A420" s="30"/>
      <c r="B420" s="25" t="s">
        <v>366</v>
      </c>
      <c r="C420" s="31">
        <v>0</v>
      </c>
      <c r="D420" s="32">
        <v>21</v>
      </c>
      <c r="E420" s="32">
        <v>19</v>
      </c>
      <c r="F420" s="32">
        <v>37</v>
      </c>
      <c r="G420" s="32">
        <v>77</v>
      </c>
      <c r="H420" s="27"/>
      <c r="I420" s="27"/>
      <c r="J420" s="28"/>
      <c r="K420" s="28"/>
      <c r="L420" s="29"/>
    </row>
    <row r="421" spans="1:12" x14ac:dyDescent="0.15">
      <c r="A421" s="30"/>
      <c r="B421" s="25" t="s">
        <v>367</v>
      </c>
      <c r="C421" s="31">
        <v>0</v>
      </c>
      <c r="D421" s="32">
        <v>37</v>
      </c>
      <c r="E421" s="32">
        <v>20</v>
      </c>
      <c r="F421" s="32">
        <v>45</v>
      </c>
      <c r="G421" s="32">
        <v>102</v>
      </c>
      <c r="H421" s="27"/>
      <c r="I421" s="27"/>
      <c r="J421" s="28"/>
      <c r="K421" s="28"/>
      <c r="L421" s="29"/>
    </row>
    <row r="422" spans="1:12" x14ac:dyDescent="0.15">
      <c r="A422" s="30"/>
      <c r="B422" s="25" t="s">
        <v>368</v>
      </c>
      <c r="C422" s="31">
        <v>0</v>
      </c>
      <c r="D422" s="32">
        <v>28</v>
      </c>
      <c r="E422" s="32">
        <v>21</v>
      </c>
      <c r="F422" s="32">
        <v>48</v>
      </c>
      <c r="G422" s="32">
        <v>97</v>
      </c>
      <c r="H422" s="27"/>
      <c r="I422" s="27"/>
      <c r="J422" s="28"/>
      <c r="K422" s="28"/>
      <c r="L422" s="29"/>
    </row>
    <row r="423" spans="1:12" x14ac:dyDescent="0.15">
      <c r="A423" s="30"/>
      <c r="B423" s="25" t="s">
        <v>369</v>
      </c>
      <c r="C423" s="31">
        <v>0</v>
      </c>
      <c r="D423" s="32">
        <v>48</v>
      </c>
      <c r="E423" s="32">
        <v>19</v>
      </c>
      <c r="F423" s="32">
        <v>52</v>
      </c>
      <c r="G423" s="32">
        <v>119</v>
      </c>
      <c r="H423" s="27"/>
      <c r="I423" s="27"/>
      <c r="J423" s="28"/>
      <c r="K423" s="28"/>
      <c r="L423" s="29"/>
    </row>
    <row r="424" spans="1:12" x14ac:dyDescent="0.15">
      <c r="A424" s="30"/>
      <c r="B424" s="25" t="s">
        <v>370</v>
      </c>
      <c r="C424" s="31">
        <v>0</v>
      </c>
      <c r="D424" s="32">
        <v>40</v>
      </c>
      <c r="E424" s="32">
        <v>19</v>
      </c>
      <c r="F424" s="32">
        <v>52</v>
      </c>
      <c r="G424" s="32">
        <v>111</v>
      </c>
      <c r="H424" s="27"/>
      <c r="I424" s="27"/>
      <c r="J424" s="28"/>
      <c r="K424" s="28"/>
      <c r="L424" s="29"/>
    </row>
    <row r="425" spans="1:12" x14ac:dyDescent="0.15">
      <c r="A425" s="30"/>
      <c r="B425" s="25" t="s">
        <v>371</v>
      </c>
      <c r="C425" s="31">
        <v>0</v>
      </c>
      <c r="D425" s="32">
        <v>41</v>
      </c>
      <c r="E425" s="32">
        <v>19</v>
      </c>
      <c r="F425" s="32">
        <v>42</v>
      </c>
      <c r="G425" s="32">
        <v>102</v>
      </c>
      <c r="H425" s="27"/>
      <c r="I425" s="27"/>
      <c r="J425" s="28"/>
      <c r="K425" s="28"/>
      <c r="L425" s="29"/>
    </row>
    <row r="426" spans="1:12" x14ac:dyDescent="0.15">
      <c r="A426" s="30"/>
      <c r="B426" s="25" t="s">
        <v>372</v>
      </c>
      <c r="C426" s="31">
        <v>0</v>
      </c>
      <c r="D426" s="32">
        <v>38</v>
      </c>
      <c r="E426" s="32">
        <v>27</v>
      </c>
      <c r="F426" s="32">
        <v>34</v>
      </c>
      <c r="G426" s="32">
        <v>99</v>
      </c>
      <c r="H426" s="27"/>
      <c r="I426" s="27"/>
      <c r="J426" s="28"/>
      <c r="K426" s="28"/>
      <c r="L426" s="29"/>
    </row>
    <row r="427" spans="1:12" x14ac:dyDescent="0.15">
      <c r="A427" s="30"/>
      <c r="B427" s="25" t="s">
        <v>373</v>
      </c>
      <c r="C427" s="31">
        <v>0</v>
      </c>
      <c r="D427" s="32">
        <v>33</v>
      </c>
      <c r="E427" s="32">
        <v>21</v>
      </c>
      <c r="F427" s="32">
        <v>53</v>
      </c>
      <c r="G427" s="32">
        <v>107</v>
      </c>
      <c r="H427" s="27"/>
      <c r="I427" s="27"/>
      <c r="J427" s="28"/>
      <c r="K427" s="28"/>
      <c r="L427" s="29"/>
    </row>
    <row r="428" spans="1:12" x14ac:dyDescent="0.15">
      <c r="A428" s="30"/>
      <c r="B428" s="25" t="s">
        <v>374</v>
      </c>
      <c r="C428" s="31">
        <v>0</v>
      </c>
      <c r="D428" s="32">
        <v>30</v>
      </c>
      <c r="E428" s="32">
        <v>16</v>
      </c>
      <c r="F428" s="32">
        <v>48</v>
      </c>
      <c r="G428" s="32">
        <v>94</v>
      </c>
      <c r="H428" s="27"/>
      <c r="I428" s="27"/>
      <c r="J428" s="28"/>
      <c r="K428" s="28"/>
      <c r="L428" s="29"/>
    </row>
    <row r="429" spans="1:12" x14ac:dyDescent="0.15">
      <c r="A429" s="30"/>
      <c r="B429" s="25" t="s">
        <v>375</v>
      </c>
      <c r="C429" s="31">
        <v>0</v>
      </c>
      <c r="D429" s="32">
        <v>32</v>
      </c>
      <c r="E429" s="32">
        <v>19</v>
      </c>
      <c r="F429" s="32">
        <v>52</v>
      </c>
      <c r="G429" s="32">
        <v>103</v>
      </c>
      <c r="H429" s="27"/>
      <c r="I429" s="27"/>
      <c r="J429" s="28"/>
      <c r="K429" s="28"/>
      <c r="L429" s="29"/>
    </row>
    <row r="430" spans="1:12" x14ac:dyDescent="0.15">
      <c r="A430" s="30"/>
      <c r="B430" s="25" t="s">
        <v>376</v>
      </c>
      <c r="C430" s="31">
        <v>0</v>
      </c>
      <c r="D430" s="32">
        <v>36</v>
      </c>
      <c r="E430" s="32">
        <v>12</v>
      </c>
      <c r="F430" s="32">
        <v>48</v>
      </c>
      <c r="G430" s="32">
        <v>96</v>
      </c>
      <c r="H430" s="27"/>
      <c r="I430" s="27"/>
      <c r="J430" s="28"/>
      <c r="K430" s="28"/>
      <c r="L430" s="29"/>
    </row>
    <row r="431" spans="1:12" x14ac:dyDescent="0.15">
      <c r="A431" s="30"/>
      <c r="B431" s="25" t="s">
        <v>377</v>
      </c>
      <c r="C431" s="31">
        <v>0</v>
      </c>
      <c r="D431" s="32">
        <v>38</v>
      </c>
      <c r="E431" s="32">
        <v>20</v>
      </c>
      <c r="F431" s="32">
        <v>40</v>
      </c>
      <c r="G431" s="32">
        <v>98</v>
      </c>
      <c r="H431" s="27"/>
      <c r="I431" s="27"/>
      <c r="J431" s="28"/>
      <c r="K431" s="28"/>
      <c r="L431" s="29"/>
    </row>
    <row r="432" spans="1:12" x14ac:dyDescent="0.15">
      <c r="A432" s="30"/>
      <c r="B432" s="25" t="s">
        <v>378</v>
      </c>
      <c r="C432" s="31">
        <v>0</v>
      </c>
      <c r="D432" s="32">
        <v>24</v>
      </c>
      <c r="E432" s="32">
        <v>17</v>
      </c>
      <c r="F432" s="32">
        <v>50</v>
      </c>
      <c r="G432" s="32">
        <v>91</v>
      </c>
      <c r="H432" s="27"/>
      <c r="I432" s="27"/>
      <c r="J432" s="28"/>
      <c r="K432" s="28"/>
      <c r="L432" s="29"/>
    </row>
    <row r="433" spans="1:12" x14ac:dyDescent="0.15">
      <c r="A433" s="30"/>
      <c r="B433" s="25" t="s">
        <v>379</v>
      </c>
      <c r="C433" s="31">
        <v>0</v>
      </c>
      <c r="D433" s="32">
        <v>33</v>
      </c>
      <c r="E433" s="32">
        <v>23</v>
      </c>
      <c r="F433" s="32">
        <v>44</v>
      </c>
      <c r="G433" s="32">
        <v>100</v>
      </c>
      <c r="H433" s="27"/>
      <c r="I433" s="27"/>
      <c r="J433" s="28"/>
      <c r="K433" s="28"/>
      <c r="L433" s="29"/>
    </row>
    <row r="434" spans="1:12" x14ac:dyDescent="0.15">
      <c r="A434" s="30"/>
      <c r="B434" s="25" t="s">
        <v>380</v>
      </c>
      <c r="C434" s="31">
        <v>0</v>
      </c>
      <c r="D434" s="32">
        <v>16</v>
      </c>
      <c r="E434" s="32">
        <v>13</v>
      </c>
      <c r="F434" s="32">
        <v>43</v>
      </c>
      <c r="G434" s="32">
        <v>72</v>
      </c>
      <c r="H434" s="27"/>
      <c r="I434" s="27"/>
      <c r="J434" s="28"/>
      <c r="K434" s="28"/>
      <c r="L434" s="29"/>
    </row>
    <row r="435" spans="1:12" x14ac:dyDescent="0.15">
      <c r="A435" s="30"/>
      <c r="B435" s="25" t="s">
        <v>381</v>
      </c>
      <c r="C435" s="31">
        <v>0</v>
      </c>
      <c r="D435" s="32">
        <v>16</v>
      </c>
      <c r="E435" s="32">
        <v>13</v>
      </c>
      <c r="F435" s="32">
        <v>43</v>
      </c>
      <c r="G435" s="32">
        <v>72</v>
      </c>
      <c r="H435" s="27"/>
      <c r="I435" s="27"/>
      <c r="J435" s="28"/>
      <c r="K435" s="28"/>
      <c r="L435" s="29"/>
    </row>
    <row r="436" spans="1:12" x14ac:dyDescent="0.15">
      <c r="A436" s="30"/>
      <c r="B436" s="25" t="s">
        <v>382</v>
      </c>
      <c r="C436" s="31">
        <v>0</v>
      </c>
      <c r="D436" s="32">
        <v>34</v>
      </c>
      <c r="E436" s="32">
        <v>29</v>
      </c>
      <c r="F436" s="32">
        <v>69</v>
      </c>
      <c r="G436" s="32">
        <v>132</v>
      </c>
      <c r="H436" s="27"/>
      <c r="I436" s="27"/>
      <c r="J436" s="28"/>
      <c r="K436" s="28"/>
      <c r="L436" s="29"/>
    </row>
    <row r="437" spans="1:12" x14ac:dyDescent="0.15">
      <c r="A437" s="30"/>
      <c r="B437" s="25" t="s">
        <v>383</v>
      </c>
      <c r="C437" s="31">
        <v>0</v>
      </c>
      <c r="D437" s="32">
        <v>36</v>
      </c>
      <c r="E437" s="32">
        <v>24</v>
      </c>
      <c r="F437" s="32">
        <v>62</v>
      </c>
      <c r="G437" s="32">
        <v>122</v>
      </c>
      <c r="H437" s="27"/>
      <c r="I437" s="27"/>
      <c r="J437" s="28"/>
      <c r="K437" s="28"/>
      <c r="L437" s="29"/>
    </row>
    <row r="438" spans="1:12" x14ac:dyDescent="0.15">
      <c r="A438" s="30"/>
      <c r="B438" s="25" t="s">
        <v>384</v>
      </c>
      <c r="C438" s="31">
        <v>0</v>
      </c>
      <c r="D438" s="32">
        <v>40</v>
      </c>
      <c r="E438" s="32">
        <v>28</v>
      </c>
      <c r="F438" s="32">
        <v>67</v>
      </c>
      <c r="G438" s="32">
        <v>135</v>
      </c>
      <c r="H438" s="27"/>
      <c r="I438" s="27"/>
      <c r="J438" s="28"/>
      <c r="K438" s="28"/>
      <c r="L438" s="29"/>
    </row>
    <row r="439" spans="1:12" x14ac:dyDescent="0.15">
      <c r="A439" s="30"/>
      <c r="B439" s="25" t="s">
        <v>385</v>
      </c>
      <c r="C439" s="31">
        <v>0</v>
      </c>
      <c r="D439" s="32">
        <v>43</v>
      </c>
      <c r="E439" s="32">
        <v>20</v>
      </c>
      <c r="F439" s="32">
        <v>67</v>
      </c>
      <c r="G439" s="32">
        <v>130</v>
      </c>
      <c r="H439" s="27"/>
      <c r="I439" s="27"/>
      <c r="J439" s="28"/>
      <c r="K439" s="28"/>
      <c r="L439" s="29"/>
    </row>
    <row r="440" spans="1:12" x14ac:dyDescent="0.15">
      <c r="A440" s="30"/>
      <c r="B440" s="25" t="s">
        <v>386</v>
      </c>
      <c r="C440" s="31">
        <v>0</v>
      </c>
      <c r="D440" s="32">
        <v>34</v>
      </c>
      <c r="E440" s="32">
        <v>41</v>
      </c>
      <c r="F440" s="32">
        <v>58</v>
      </c>
      <c r="G440" s="32">
        <v>133</v>
      </c>
      <c r="H440" s="27"/>
      <c r="I440" s="27"/>
      <c r="J440" s="28"/>
      <c r="K440" s="28"/>
      <c r="L440" s="29"/>
    </row>
    <row r="441" spans="1:12" x14ac:dyDescent="0.15">
      <c r="A441" s="30"/>
      <c r="B441" s="25" t="s">
        <v>387</v>
      </c>
      <c r="C441" s="31">
        <v>0</v>
      </c>
      <c r="D441" s="32">
        <v>38</v>
      </c>
      <c r="E441" s="32">
        <v>33</v>
      </c>
      <c r="F441" s="32">
        <v>66</v>
      </c>
      <c r="G441" s="32">
        <v>137</v>
      </c>
      <c r="H441" s="27"/>
      <c r="I441" s="27"/>
      <c r="J441" s="28"/>
      <c r="K441" s="28"/>
      <c r="L441" s="29"/>
    </row>
    <row r="442" spans="1:12" x14ac:dyDescent="0.15">
      <c r="A442" s="30"/>
      <c r="B442" s="25" t="s">
        <v>388</v>
      </c>
      <c r="C442" s="31">
        <v>0</v>
      </c>
      <c r="D442" s="32">
        <v>57</v>
      </c>
      <c r="E442" s="32">
        <v>23</v>
      </c>
      <c r="F442" s="32">
        <v>59</v>
      </c>
      <c r="G442" s="32">
        <v>139</v>
      </c>
      <c r="H442" s="27"/>
      <c r="I442" s="27"/>
      <c r="J442" s="28"/>
      <c r="K442" s="28"/>
      <c r="L442" s="29"/>
    </row>
    <row r="443" spans="1:12" x14ac:dyDescent="0.15">
      <c r="A443" s="30"/>
      <c r="B443" s="25" t="s">
        <v>389</v>
      </c>
      <c r="C443" s="31">
        <v>0</v>
      </c>
      <c r="D443" s="32">
        <v>48</v>
      </c>
      <c r="E443" s="32">
        <v>30</v>
      </c>
      <c r="F443" s="32">
        <v>77</v>
      </c>
      <c r="G443" s="32">
        <v>155</v>
      </c>
      <c r="H443" s="27"/>
      <c r="I443" s="27"/>
      <c r="J443" s="28"/>
      <c r="K443" s="28"/>
      <c r="L443" s="29"/>
    </row>
    <row r="444" spans="1:12" x14ac:dyDescent="0.15">
      <c r="A444" s="30"/>
      <c r="B444" s="25" t="s">
        <v>390</v>
      </c>
      <c r="C444" s="31">
        <v>0</v>
      </c>
      <c r="D444" s="32">
        <v>27</v>
      </c>
      <c r="E444" s="32">
        <v>21</v>
      </c>
      <c r="F444" s="32">
        <v>64</v>
      </c>
      <c r="G444" s="32">
        <v>112</v>
      </c>
      <c r="H444" s="27"/>
      <c r="I444" s="27"/>
      <c r="J444" s="28"/>
      <c r="K444" s="28"/>
      <c r="L444" s="29"/>
    </row>
    <row r="445" spans="1:12" x14ac:dyDescent="0.15">
      <c r="A445" s="30"/>
      <c r="B445" s="25" t="s">
        <v>391</v>
      </c>
      <c r="C445" s="31">
        <v>0</v>
      </c>
      <c r="D445" s="32">
        <v>31</v>
      </c>
      <c r="E445" s="32">
        <v>18</v>
      </c>
      <c r="F445" s="32">
        <v>91</v>
      </c>
      <c r="G445" s="32">
        <v>140</v>
      </c>
      <c r="H445" s="27"/>
      <c r="I445" s="27"/>
      <c r="J445" s="28"/>
      <c r="K445" s="28"/>
      <c r="L445" s="29"/>
    </row>
    <row r="446" spans="1:12" x14ac:dyDescent="0.15">
      <c r="A446" s="30"/>
      <c r="B446" s="25" t="s">
        <v>392</v>
      </c>
      <c r="C446" s="31">
        <v>0</v>
      </c>
      <c r="D446" s="32">
        <v>21</v>
      </c>
      <c r="E446" s="32">
        <v>25</v>
      </c>
      <c r="F446" s="32">
        <v>90</v>
      </c>
      <c r="G446" s="32">
        <v>136</v>
      </c>
      <c r="H446" s="27"/>
      <c r="I446" s="27"/>
      <c r="J446" s="28"/>
      <c r="K446" s="28"/>
      <c r="L446" s="29"/>
    </row>
    <row r="447" spans="1:12" x14ac:dyDescent="0.15">
      <c r="A447" s="30"/>
      <c r="B447" s="25" t="s">
        <v>393</v>
      </c>
      <c r="C447" s="31">
        <v>0</v>
      </c>
      <c r="D447" s="32">
        <v>14</v>
      </c>
      <c r="E447" s="32">
        <v>31</v>
      </c>
      <c r="F447" s="32">
        <v>97</v>
      </c>
      <c r="G447" s="32">
        <v>142</v>
      </c>
      <c r="H447" s="27"/>
      <c r="I447" s="27"/>
      <c r="J447" s="28"/>
      <c r="K447" s="28"/>
      <c r="L447" s="29"/>
    </row>
    <row r="448" spans="1:12" x14ac:dyDescent="0.15">
      <c r="A448" s="30"/>
      <c r="B448" s="25" t="s">
        <v>394</v>
      </c>
      <c r="C448" s="31">
        <v>0</v>
      </c>
      <c r="D448" s="32">
        <v>29</v>
      </c>
      <c r="E448" s="32">
        <v>31</v>
      </c>
      <c r="F448" s="32">
        <v>108</v>
      </c>
      <c r="G448" s="32">
        <v>168</v>
      </c>
      <c r="H448" s="27"/>
      <c r="I448" s="27"/>
      <c r="J448" s="28"/>
      <c r="K448" s="28"/>
      <c r="L448" s="29"/>
    </row>
    <row r="449" spans="2:12" x14ac:dyDescent="0.15">
      <c r="B449" s="25" t="s">
        <v>395</v>
      </c>
      <c r="C449" s="31">
        <v>0</v>
      </c>
      <c r="D449" s="32">
        <v>22</v>
      </c>
      <c r="E449" s="32">
        <v>32</v>
      </c>
      <c r="F449" s="32">
        <v>93</v>
      </c>
      <c r="G449" s="32">
        <v>147</v>
      </c>
    </row>
    <row r="450" spans="2:12" x14ac:dyDescent="0.15">
      <c r="B450" s="25" t="s">
        <v>396</v>
      </c>
      <c r="C450" s="31">
        <v>0</v>
      </c>
      <c r="D450" s="32">
        <v>32</v>
      </c>
      <c r="E450" s="32">
        <v>38</v>
      </c>
      <c r="F450" s="32">
        <v>116</v>
      </c>
      <c r="G450" s="32">
        <v>186</v>
      </c>
    </row>
    <row r="451" spans="2:12" x14ac:dyDescent="0.15">
      <c r="B451" s="25" t="s">
        <v>397</v>
      </c>
      <c r="C451" s="31">
        <v>0</v>
      </c>
      <c r="D451" s="32">
        <v>32</v>
      </c>
      <c r="E451" s="32">
        <v>38</v>
      </c>
      <c r="F451" s="32">
        <v>116</v>
      </c>
      <c r="G451" s="32">
        <v>186</v>
      </c>
    </row>
    <row r="452" spans="2:12" x14ac:dyDescent="0.15">
      <c r="B452" s="25" t="s">
        <v>398</v>
      </c>
      <c r="C452" s="31">
        <v>0</v>
      </c>
      <c r="D452" s="32">
        <v>31</v>
      </c>
      <c r="E452" s="32">
        <v>27</v>
      </c>
      <c r="F452" s="32">
        <v>69</v>
      </c>
      <c r="G452" s="32">
        <v>127</v>
      </c>
    </row>
    <row r="453" spans="2:12" x14ac:dyDescent="0.15">
      <c r="B453" s="25" t="s">
        <v>399</v>
      </c>
      <c r="C453" s="31">
        <v>0</v>
      </c>
      <c r="D453" s="32">
        <v>28</v>
      </c>
      <c r="E453" s="32">
        <v>32</v>
      </c>
      <c r="F453" s="32">
        <v>74</v>
      </c>
      <c r="G453" s="32">
        <v>134</v>
      </c>
    </row>
    <row r="454" spans="2:12" x14ac:dyDescent="0.15">
      <c r="B454" s="25" t="s">
        <v>400</v>
      </c>
      <c r="C454" s="31">
        <v>0</v>
      </c>
      <c r="D454" s="32">
        <v>29</v>
      </c>
      <c r="E454" s="32">
        <v>29</v>
      </c>
      <c r="F454" s="32">
        <v>69</v>
      </c>
      <c r="G454" s="32">
        <v>127</v>
      </c>
    </row>
    <row r="455" spans="2:12" x14ac:dyDescent="0.15">
      <c r="B455" s="25" t="s">
        <v>401</v>
      </c>
      <c r="C455" s="31">
        <v>0</v>
      </c>
      <c r="D455" s="32">
        <v>25</v>
      </c>
      <c r="E455" s="32">
        <v>21</v>
      </c>
      <c r="F455" s="32">
        <v>51</v>
      </c>
      <c r="G455" s="32">
        <v>97</v>
      </c>
    </row>
    <row r="456" spans="2:12" x14ac:dyDescent="0.15">
      <c r="B456" s="25" t="s">
        <v>402</v>
      </c>
      <c r="C456" s="31">
        <v>0</v>
      </c>
      <c r="D456" s="32">
        <v>18</v>
      </c>
      <c r="E456" s="32">
        <v>23</v>
      </c>
      <c r="F456" s="32">
        <v>49</v>
      </c>
      <c r="G456" s="32">
        <v>90</v>
      </c>
    </row>
    <row r="457" spans="2:12" x14ac:dyDescent="0.15">
      <c r="B457" s="25" t="s">
        <v>403</v>
      </c>
      <c r="C457" s="31">
        <v>0</v>
      </c>
      <c r="D457" s="32">
        <v>33</v>
      </c>
      <c r="E457" s="32">
        <v>17</v>
      </c>
      <c r="F457" s="32">
        <v>42</v>
      </c>
      <c r="G457" s="32">
        <v>92</v>
      </c>
      <c r="H457" s="27"/>
      <c r="I457" s="27"/>
      <c r="J457" s="28"/>
      <c r="K457" s="28"/>
      <c r="L457" s="29"/>
    </row>
    <row r="458" spans="2:12" x14ac:dyDescent="0.15">
      <c r="B458" s="25" t="s">
        <v>404</v>
      </c>
      <c r="C458" s="31">
        <v>0</v>
      </c>
      <c r="D458" s="32">
        <v>22</v>
      </c>
      <c r="E458" s="32">
        <v>12</v>
      </c>
      <c r="F458" s="32">
        <v>44</v>
      </c>
      <c r="G458" s="32">
        <v>78</v>
      </c>
      <c r="H458" s="27"/>
      <c r="I458" s="27"/>
      <c r="J458" s="28"/>
      <c r="K458" s="28"/>
      <c r="L458" s="29"/>
    </row>
    <row r="459" spans="2:12" x14ac:dyDescent="0.15">
      <c r="B459" s="25" t="s">
        <v>405</v>
      </c>
      <c r="C459" s="31">
        <v>0</v>
      </c>
      <c r="D459" s="32">
        <v>28</v>
      </c>
      <c r="E459" s="32">
        <v>20</v>
      </c>
      <c r="F459" s="32">
        <v>54</v>
      </c>
      <c r="G459" s="32">
        <v>102</v>
      </c>
      <c r="H459" s="27"/>
      <c r="I459" s="27"/>
      <c r="J459" s="28"/>
      <c r="K459" s="28"/>
      <c r="L459" s="29"/>
    </row>
    <row r="460" spans="2:12" x14ac:dyDescent="0.15">
      <c r="B460" s="25" t="s">
        <v>406</v>
      </c>
      <c r="C460" s="31">
        <v>0</v>
      </c>
      <c r="D460" s="32">
        <v>27</v>
      </c>
      <c r="E460" s="32">
        <v>16</v>
      </c>
      <c r="F460" s="32">
        <v>34</v>
      </c>
      <c r="G460" s="32">
        <v>77</v>
      </c>
      <c r="H460" s="27"/>
      <c r="I460" s="27"/>
      <c r="J460" s="28"/>
      <c r="K460" s="28"/>
      <c r="L460" s="29"/>
    </row>
    <row r="461" spans="2:12" x14ac:dyDescent="0.15">
      <c r="B461" s="25" t="s">
        <v>407</v>
      </c>
      <c r="C461" s="31">
        <v>0</v>
      </c>
      <c r="D461" s="32">
        <v>31</v>
      </c>
      <c r="E461" s="32">
        <v>18</v>
      </c>
      <c r="F461" s="32">
        <v>38</v>
      </c>
      <c r="G461" s="32">
        <v>87</v>
      </c>
      <c r="H461" s="27"/>
      <c r="I461" s="27"/>
      <c r="J461" s="28"/>
      <c r="K461" s="28"/>
      <c r="L461" s="29"/>
    </row>
    <row r="462" spans="2:12" x14ac:dyDescent="0.15">
      <c r="B462" s="25" t="s">
        <v>408</v>
      </c>
      <c r="C462" s="31">
        <v>0</v>
      </c>
      <c r="D462" s="32">
        <v>28</v>
      </c>
      <c r="E462" s="32">
        <v>18</v>
      </c>
      <c r="F462" s="32">
        <v>55</v>
      </c>
      <c r="G462" s="32">
        <v>101</v>
      </c>
      <c r="H462" s="27"/>
      <c r="I462" s="27"/>
      <c r="J462" s="28"/>
      <c r="K462" s="28"/>
      <c r="L462" s="29"/>
    </row>
    <row r="463" spans="2:12" x14ac:dyDescent="0.15">
      <c r="B463" s="25" t="s">
        <v>409</v>
      </c>
      <c r="C463" s="31">
        <v>0</v>
      </c>
      <c r="D463" s="32">
        <v>25</v>
      </c>
      <c r="E463" s="32">
        <v>16</v>
      </c>
      <c r="F463" s="32">
        <v>46</v>
      </c>
      <c r="G463" s="32">
        <v>87</v>
      </c>
      <c r="H463" s="27"/>
      <c r="I463" s="27"/>
      <c r="J463" s="28"/>
      <c r="K463" s="28"/>
      <c r="L463" s="29"/>
    </row>
    <row r="464" spans="2:12" x14ac:dyDescent="0.15">
      <c r="B464" s="25" t="s">
        <v>410</v>
      </c>
      <c r="C464" s="31">
        <v>0</v>
      </c>
      <c r="D464" s="32">
        <v>39</v>
      </c>
      <c r="E464" s="32">
        <v>17</v>
      </c>
      <c r="F464" s="32">
        <v>50</v>
      </c>
      <c r="G464" s="32">
        <v>106</v>
      </c>
      <c r="H464" s="27"/>
      <c r="I464" s="27"/>
      <c r="J464" s="28"/>
      <c r="K464" s="28"/>
      <c r="L464" s="29"/>
    </row>
    <row r="465" spans="2:12" x14ac:dyDescent="0.15">
      <c r="B465" s="25" t="s">
        <v>411</v>
      </c>
      <c r="C465" s="31">
        <v>0</v>
      </c>
      <c r="D465" s="32">
        <v>46</v>
      </c>
      <c r="E465" s="32">
        <v>47</v>
      </c>
      <c r="F465" s="32">
        <v>50</v>
      </c>
      <c r="G465" s="32">
        <v>113</v>
      </c>
      <c r="H465" s="27"/>
      <c r="I465" s="27"/>
      <c r="J465" s="28"/>
      <c r="K465" s="28"/>
      <c r="L465" s="29"/>
    </row>
    <row r="466" spans="2:12" x14ac:dyDescent="0.15">
      <c r="B466" s="25" t="s">
        <v>412</v>
      </c>
      <c r="C466" s="31">
        <v>0</v>
      </c>
      <c r="D466" s="32">
        <v>43</v>
      </c>
      <c r="E466" s="32">
        <v>24</v>
      </c>
      <c r="F466" s="32">
        <v>40</v>
      </c>
      <c r="G466" s="32">
        <v>107</v>
      </c>
      <c r="H466" s="27"/>
      <c r="I466" s="27"/>
      <c r="J466" s="28"/>
      <c r="K466" s="28"/>
      <c r="L466" s="29"/>
    </row>
    <row r="467" spans="2:12" x14ac:dyDescent="0.15">
      <c r="B467" s="25" t="s">
        <v>413</v>
      </c>
      <c r="C467" s="31">
        <v>0</v>
      </c>
      <c r="D467" s="32">
        <v>33</v>
      </c>
      <c r="E467" s="32">
        <v>20</v>
      </c>
      <c r="F467" s="32">
        <v>47</v>
      </c>
      <c r="G467" s="32">
        <v>100</v>
      </c>
      <c r="H467" s="27"/>
      <c r="I467" s="27"/>
      <c r="J467" s="28"/>
      <c r="K467" s="28"/>
      <c r="L467" s="29"/>
    </row>
    <row r="468" spans="2:12" x14ac:dyDescent="0.15">
      <c r="B468" s="25" t="s">
        <v>414</v>
      </c>
      <c r="C468" s="31">
        <v>0</v>
      </c>
      <c r="D468" s="32">
        <v>27</v>
      </c>
      <c r="E468" s="32">
        <v>27</v>
      </c>
      <c r="F468" s="32">
        <v>42</v>
      </c>
      <c r="G468" s="32">
        <v>96</v>
      </c>
      <c r="H468" s="27"/>
      <c r="I468" s="27"/>
      <c r="J468" s="28"/>
      <c r="K468" s="28"/>
      <c r="L468" s="29"/>
    </row>
    <row r="469" spans="2:12" x14ac:dyDescent="0.15">
      <c r="B469" s="25" t="s">
        <v>415</v>
      </c>
      <c r="C469" s="31">
        <v>0</v>
      </c>
      <c r="D469" s="32">
        <v>25</v>
      </c>
      <c r="E469" s="32">
        <v>17</v>
      </c>
      <c r="F469" s="32">
        <v>45</v>
      </c>
      <c r="G469" s="32">
        <v>87</v>
      </c>
      <c r="H469" s="27"/>
      <c r="I469" s="27"/>
      <c r="J469" s="28"/>
      <c r="K469" s="28"/>
      <c r="L469" s="29"/>
    </row>
    <row r="470" spans="2:12" x14ac:dyDescent="0.15">
      <c r="B470" s="25" t="s">
        <v>416</v>
      </c>
      <c r="C470" s="31">
        <v>0</v>
      </c>
      <c r="D470" s="32">
        <v>27</v>
      </c>
      <c r="E470" s="32">
        <v>16</v>
      </c>
      <c r="F470" s="32">
        <v>41</v>
      </c>
      <c r="G470" s="32">
        <v>84</v>
      </c>
      <c r="H470" s="27"/>
      <c r="I470" s="27"/>
      <c r="J470" s="28"/>
      <c r="K470" s="28"/>
      <c r="L470" s="29"/>
    </row>
    <row r="471" spans="2:12" x14ac:dyDescent="0.15">
      <c r="B471" s="25" t="s">
        <v>417</v>
      </c>
      <c r="C471" s="31">
        <v>0</v>
      </c>
      <c r="D471" s="32">
        <v>24</v>
      </c>
      <c r="E471" s="32">
        <v>26</v>
      </c>
      <c r="F471" s="32">
        <v>33</v>
      </c>
      <c r="G471" s="32">
        <v>83</v>
      </c>
      <c r="H471" s="27"/>
      <c r="I471" s="27"/>
      <c r="J471" s="28"/>
      <c r="K471" s="28"/>
      <c r="L471" s="29"/>
    </row>
    <row r="472" spans="2:12" x14ac:dyDescent="0.15">
      <c r="B472" s="25" t="s">
        <v>418</v>
      </c>
      <c r="C472" s="31">
        <v>0</v>
      </c>
      <c r="D472" s="32">
        <v>19</v>
      </c>
      <c r="E472" s="32">
        <v>18</v>
      </c>
      <c r="F472" s="32">
        <v>40</v>
      </c>
      <c r="G472" s="32">
        <v>77</v>
      </c>
      <c r="H472" s="27"/>
      <c r="I472" s="27"/>
      <c r="J472" s="28"/>
      <c r="K472" s="28"/>
      <c r="L472" s="29"/>
    </row>
    <row r="473" spans="2:12" x14ac:dyDescent="0.15">
      <c r="B473" s="25" t="s">
        <v>419</v>
      </c>
      <c r="C473" s="31">
        <v>0</v>
      </c>
      <c r="D473" s="32">
        <v>18</v>
      </c>
      <c r="E473" s="32">
        <v>14</v>
      </c>
      <c r="F473" s="32">
        <v>47</v>
      </c>
      <c r="G473" s="32">
        <v>79</v>
      </c>
      <c r="H473" s="27"/>
      <c r="I473" s="27"/>
      <c r="J473" s="28"/>
      <c r="K473" s="28"/>
      <c r="L473" s="29"/>
    </row>
    <row r="474" spans="2:12" x14ac:dyDescent="0.15">
      <c r="B474" s="25" t="s">
        <v>420</v>
      </c>
      <c r="C474" s="31">
        <v>0</v>
      </c>
      <c r="D474" s="32">
        <v>23</v>
      </c>
      <c r="E474" s="32">
        <v>11</v>
      </c>
      <c r="F474" s="32">
        <v>48</v>
      </c>
      <c r="G474" s="32">
        <v>82</v>
      </c>
      <c r="H474" s="27"/>
      <c r="I474" s="27"/>
      <c r="J474" s="28"/>
      <c r="K474" s="28"/>
      <c r="L474" s="29"/>
    </row>
    <row r="475" spans="2:12" x14ac:dyDescent="0.15">
      <c r="B475" s="25" t="s">
        <v>421</v>
      </c>
      <c r="C475" s="31">
        <v>0</v>
      </c>
      <c r="D475" s="32">
        <v>9</v>
      </c>
      <c r="E475" s="32">
        <v>20</v>
      </c>
      <c r="F475" s="32">
        <v>49</v>
      </c>
      <c r="G475" s="32">
        <v>78</v>
      </c>
      <c r="H475" s="27"/>
      <c r="I475" s="27"/>
      <c r="J475" s="28"/>
      <c r="K475" s="28"/>
      <c r="L475" s="29"/>
    </row>
    <row r="476" spans="2:12" x14ac:dyDescent="0.15">
      <c r="B476" s="25" t="s">
        <v>422</v>
      </c>
      <c r="C476" s="31">
        <v>0</v>
      </c>
      <c r="D476" s="32">
        <v>21</v>
      </c>
      <c r="E476" s="32">
        <v>12</v>
      </c>
      <c r="F476" s="32">
        <v>41</v>
      </c>
      <c r="G476" s="32">
        <v>74</v>
      </c>
      <c r="H476" s="27"/>
      <c r="I476" s="27"/>
      <c r="J476" s="28"/>
      <c r="K476" s="28"/>
      <c r="L476" s="29"/>
    </row>
    <row r="477" spans="2:12" x14ac:dyDescent="0.15">
      <c r="B477" s="25" t="s">
        <v>423</v>
      </c>
      <c r="C477" s="31">
        <v>0</v>
      </c>
      <c r="D477" s="32">
        <v>19</v>
      </c>
      <c r="E477" s="32">
        <v>17</v>
      </c>
      <c r="F477" s="32">
        <v>36</v>
      </c>
      <c r="G477" s="32">
        <v>72</v>
      </c>
      <c r="H477" s="27"/>
      <c r="I477" s="27"/>
      <c r="J477" s="28"/>
      <c r="K477" s="28"/>
      <c r="L477" s="29"/>
    </row>
    <row r="478" spans="2:12" x14ac:dyDescent="0.15">
      <c r="B478" s="25" t="s">
        <v>424</v>
      </c>
      <c r="C478" s="31">
        <v>0</v>
      </c>
      <c r="D478" s="32">
        <v>18</v>
      </c>
      <c r="E478" s="32">
        <v>15</v>
      </c>
      <c r="F478" s="32">
        <v>34</v>
      </c>
      <c r="G478" s="32">
        <v>67</v>
      </c>
      <c r="H478" s="27"/>
      <c r="I478" s="27"/>
      <c r="J478" s="28"/>
      <c r="K478" s="28"/>
      <c r="L478" s="29"/>
    </row>
    <row r="479" spans="2:12" x14ac:dyDescent="0.15">
      <c r="B479" s="25" t="s">
        <v>425</v>
      </c>
      <c r="C479" s="31">
        <v>0</v>
      </c>
      <c r="D479" s="32">
        <v>35</v>
      </c>
      <c r="E479" s="32">
        <v>25</v>
      </c>
      <c r="F479" s="32">
        <v>63</v>
      </c>
      <c r="G479" s="32">
        <v>123</v>
      </c>
      <c r="H479" s="27"/>
      <c r="I479" s="27"/>
      <c r="J479" s="28"/>
      <c r="K479" s="28"/>
      <c r="L479" s="29"/>
    </row>
    <row r="480" spans="2:12" x14ac:dyDescent="0.15">
      <c r="B480" s="25" t="s">
        <v>426</v>
      </c>
      <c r="C480" s="31">
        <v>0</v>
      </c>
      <c r="D480" s="32">
        <v>32</v>
      </c>
      <c r="E480" s="32">
        <v>29</v>
      </c>
      <c r="F480" s="32">
        <v>51</v>
      </c>
      <c r="G480" s="32">
        <v>112</v>
      </c>
      <c r="H480" s="27"/>
      <c r="I480" s="27"/>
      <c r="J480" s="28"/>
      <c r="K480" s="28"/>
      <c r="L480" s="29"/>
    </row>
    <row r="481" spans="2:12" x14ac:dyDescent="0.15">
      <c r="B481" s="25" t="s">
        <v>427</v>
      </c>
      <c r="C481" s="31">
        <v>0</v>
      </c>
      <c r="D481" s="32">
        <v>33</v>
      </c>
      <c r="E481" s="32">
        <v>26</v>
      </c>
      <c r="F481" s="32">
        <v>46</v>
      </c>
      <c r="G481" s="32">
        <v>105</v>
      </c>
      <c r="H481" s="27"/>
      <c r="I481" s="27"/>
      <c r="J481" s="28"/>
      <c r="K481" s="28"/>
      <c r="L481" s="29"/>
    </row>
    <row r="482" spans="2:12" x14ac:dyDescent="0.15">
      <c r="B482" s="25" t="s">
        <v>428</v>
      </c>
      <c r="C482" s="31">
        <v>0</v>
      </c>
      <c r="D482" s="32">
        <v>12</v>
      </c>
      <c r="E482" s="32">
        <v>13</v>
      </c>
      <c r="F482" s="32">
        <v>46</v>
      </c>
      <c r="G482" s="32">
        <v>71</v>
      </c>
      <c r="H482" s="27"/>
      <c r="I482" s="27"/>
      <c r="J482" s="28"/>
      <c r="K482" s="28"/>
      <c r="L482" s="29"/>
    </row>
    <row r="483" spans="2:12" x14ac:dyDescent="0.15">
      <c r="B483" s="25" t="s">
        <v>429</v>
      </c>
      <c r="C483" s="31">
        <v>0</v>
      </c>
      <c r="D483" s="32">
        <v>17</v>
      </c>
      <c r="E483" s="32">
        <v>24</v>
      </c>
      <c r="F483" s="32">
        <v>46</v>
      </c>
      <c r="G483" s="32">
        <v>87</v>
      </c>
      <c r="H483" s="27"/>
      <c r="I483" s="27"/>
      <c r="J483" s="28"/>
      <c r="K483" s="28"/>
      <c r="L483" s="29"/>
    </row>
    <row r="484" spans="2:12" x14ac:dyDescent="0.15">
      <c r="B484" s="25" t="s">
        <v>430</v>
      </c>
      <c r="C484" s="31">
        <v>0</v>
      </c>
      <c r="D484" s="32">
        <v>17</v>
      </c>
      <c r="E484" s="32">
        <v>17</v>
      </c>
      <c r="F484" s="32">
        <v>29</v>
      </c>
      <c r="G484" s="32">
        <v>63</v>
      </c>
      <c r="H484" s="27"/>
      <c r="I484" s="27"/>
      <c r="J484" s="28"/>
      <c r="K484" s="28"/>
      <c r="L484" s="29"/>
    </row>
    <row r="485" spans="2:12" x14ac:dyDescent="0.15">
      <c r="B485" s="25" t="s">
        <v>431</v>
      </c>
      <c r="C485" s="31">
        <v>0</v>
      </c>
      <c r="D485" s="32">
        <v>20</v>
      </c>
      <c r="E485" s="32">
        <v>16</v>
      </c>
      <c r="F485" s="32">
        <v>38</v>
      </c>
      <c r="G485" s="32">
        <v>74</v>
      </c>
      <c r="H485" s="27"/>
      <c r="I485" s="27"/>
      <c r="J485" s="28"/>
      <c r="K485" s="28"/>
      <c r="L485" s="29"/>
    </row>
    <row r="486" spans="2:12" x14ac:dyDescent="0.15">
      <c r="B486" s="25" t="s">
        <v>432</v>
      </c>
      <c r="C486" s="31">
        <v>0</v>
      </c>
      <c r="D486" s="32">
        <v>21</v>
      </c>
      <c r="E486" s="32">
        <v>19</v>
      </c>
      <c r="F486" s="32">
        <v>38</v>
      </c>
      <c r="G486" s="32">
        <v>78</v>
      </c>
      <c r="H486" s="27"/>
      <c r="I486" s="27"/>
      <c r="J486" s="28"/>
      <c r="K486" s="28"/>
      <c r="L486" s="29"/>
    </row>
    <row r="487" spans="2:12" x14ac:dyDescent="0.15">
      <c r="B487" s="25" t="s">
        <v>433</v>
      </c>
      <c r="C487" s="31">
        <v>0</v>
      </c>
      <c r="D487" s="32">
        <v>14</v>
      </c>
      <c r="E487" s="32">
        <v>13</v>
      </c>
      <c r="F487" s="32">
        <v>41</v>
      </c>
      <c r="G487" s="32">
        <v>68</v>
      </c>
      <c r="H487" s="27"/>
      <c r="I487" s="27"/>
      <c r="J487" s="28"/>
      <c r="K487" s="28"/>
      <c r="L487" s="29"/>
    </row>
    <row r="488" spans="2:12" x14ac:dyDescent="0.15">
      <c r="B488" s="25" t="s">
        <v>434</v>
      </c>
      <c r="C488" s="31">
        <v>0</v>
      </c>
      <c r="D488" s="32">
        <v>16</v>
      </c>
      <c r="E488" s="32">
        <v>12</v>
      </c>
      <c r="F488" s="32">
        <v>41</v>
      </c>
      <c r="G488" s="32">
        <v>69</v>
      </c>
      <c r="H488" s="27"/>
      <c r="I488" s="27"/>
      <c r="J488" s="28"/>
      <c r="K488" s="28"/>
      <c r="L488" s="29"/>
    </row>
    <row r="489" spans="2:12" x14ac:dyDescent="0.15">
      <c r="B489" s="25" t="s">
        <v>435</v>
      </c>
      <c r="C489" s="31">
        <v>0</v>
      </c>
      <c r="D489" s="32">
        <v>18</v>
      </c>
      <c r="E489" s="32">
        <v>9</v>
      </c>
      <c r="F489" s="32">
        <v>42</v>
      </c>
      <c r="G489" s="32">
        <v>69</v>
      </c>
      <c r="H489" s="27"/>
      <c r="I489" s="27"/>
      <c r="J489" s="28"/>
      <c r="K489" s="28"/>
      <c r="L489" s="29"/>
    </row>
    <row r="490" spans="2:12" x14ac:dyDescent="0.15">
      <c r="B490" s="25" t="s">
        <v>436</v>
      </c>
      <c r="C490" s="31">
        <v>0</v>
      </c>
      <c r="D490" s="32">
        <v>22</v>
      </c>
      <c r="E490" s="32">
        <v>12</v>
      </c>
      <c r="F490" s="32">
        <v>38</v>
      </c>
      <c r="G490" s="32">
        <v>72</v>
      </c>
      <c r="H490" s="27"/>
      <c r="I490" s="27"/>
      <c r="J490" s="28"/>
      <c r="K490" s="28"/>
      <c r="L490" s="29"/>
    </row>
    <row r="491" spans="2:12" x14ac:dyDescent="0.15">
      <c r="B491" s="25" t="s">
        <v>437</v>
      </c>
      <c r="C491" s="31">
        <v>0</v>
      </c>
      <c r="D491" s="32">
        <v>22</v>
      </c>
      <c r="E491" s="32">
        <v>17</v>
      </c>
      <c r="F491" s="32">
        <v>55</v>
      </c>
      <c r="G491" s="32">
        <v>94</v>
      </c>
      <c r="H491" s="27"/>
      <c r="I491" s="27"/>
      <c r="J491" s="28"/>
      <c r="K491" s="28"/>
      <c r="L491" s="29"/>
    </row>
    <row r="492" spans="2:12" x14ac:dyDescent="0.15">
      <c r="B492" s="25" t="s">
        <v>438</v>
      </c>
      <c r="C492" s="31">
        <v>0</v>
      </c>
      <c r="D492" s="32">
        <v>7</v>
      </c>
      <c r="E492" s="32">
        <v>24</v>
      </c>
      <c r="F492" s="32">
        <v>48</v>
      </c>
      <c r="G492" s="32">
        <v>79</v>
      </c>
      <c r="H492" s="27"/>
      <c r="I492" s="27"/>
      <c r="J492" s="28"/>
      <c r="K492" s="28"/>
      <c r="L492" s="29"/>
    </row>
    <row r="493" spans="2:12" x14ac:dyDescent="0.15">
      <c r="B493" s="25" t="s">
        <v>439</v>
      </c>
      <c r="C493" s="31">
        <v>0</v>
      </c>
      <c r="D493" s="32">
        <v>10</v>
      </c>
      <c r="E493" s="32">
        <v>29</v>
      </c>
      <c r="F493" s="32">
        <v>59</v>
      </c>
      <c r="G493" s="32">
        <v>98</v>
      </c>
      <c r="H493" s="27"/>
      <c r="I493" s="27"/>
      <c r="J493" s="28"/>
      <c r="K493" s="28"/>
      <c r="L493" s="29"/>
    </row>
    <row r="494" spans="2:12" x14ac:dyDescent="0.15">
      <c r="B494" s="25" t="s">
        <v>440</v>
      </c>
      <c r="C494" s="31">
        <v>0</v>
      </c>
      <c r="D494" s="32">
        <v>16</v>
      </c>
      <c r="E494" s="32">
        <v>31</v>
      </c>
      <c r="F494" s="32">
        <v>56</v>
      </c>
      <c r="G494" s="32">
        <v>103</v>
      </c>
      <c r="H494" s="27"/>
      <c r="I494" s="27"/>
      <c r="J494" s="28"/>
      <c r="K494" s="28"/>
      <c r="L494" s="29"/>
    </row>
    <row r="495" spans="2:12" x14ac:dyDescent="0.15">
      <c r="B495" s="25" t="s">
        <v>441</v>
      </c>
      <c r="C495" s="31">
        <v>0</v>
      </c>
      <c r="D495" s="32">
        <v>21</v>
      </c>
      <c r="E495" s="32">
        <v>41</v>
      </c>
      <c r="F495" s="32">
        <v>58</v>
      </c>
      <c r="G495" s="32">
        <v>120</v>
      </c>
      <c r="H495" s="27"/>
      <c r="I495" s="27"/>
      <c r="J495" s="28"/>
      <c r="K495" s="28"/>
      <c r="L495" s="29"/>
    </row>
    <row r="496" spans="2:12" x14ac:dyDescent="0.15">
      <c r="B496" s="25" t="s">
        <v>442</v>
      </c>
      <c r="C496" s="31">
        <v>0</v>
      </c>
      <c r="D496" s="32">
        <v>9</v>
      </c>
      <c r="E496" s="32">
        <v>23</v>
      </c>
      <c r="F496" s="32">
        <v>36</v>
      </c>
      <c r="G496" s="32">
        <v>68</v>
      </c>
      <c r="H496" s="27"/>
      <c r="I496" s="27"/>
      <c r="J496" s="28"/>
      <c r="K496" s="28"/>
      <c r="L496" s="29"/>
    </row>
    <row r="497" spans="2:12" x14ac:dyDescent="0.15">
      <c r="B497" s="25" t="s">
        <v>443</v>
      </c>
      <c r="C497" s="31">
        <v>0</v>
      </c>
      <c r="D497" s="32">
        <v>12</v>
      </c>
      <c r="E497" s="32">
        <v>41</v>
      </c>
      <c r="F497" s="32">
        <v>45</v>
      </c>
      <c r="G497" s="32">
        <v>98</v>
      </c>
      <c r="H497" s="27"/>
      <c r="I497" s="27"/>
      <c r="J497" s="28"/>
      <c r="K497" s="28"/>
      <c r="L497" s="29"/>
    </row>
    <row r="498" spans="2:12" x14ac:dyDescent="0.15">
      <c r="B498" s="25" t="s">
        <v>444</v>
      </c>
      <c r="C498" s="31">
        <v>0</v>
      </c>
      <c r="D498" s="32">
        <v>17</v>
      </c>
      <c r="E498" s="32">
        <v>29</v>
      </c>
      <c r="F498" s="32">
        <v>58</v>
      </c>
      <c r="G498" s="32">
        <v>104</v>
      </c>
      <c r="H498" s="27"/>
      <c r="I498" s="27"/>
      <c r="J498" s="28"/>
      <c r="K498" s="28"/>
      <c r="L498" s="29"/>
    </row>
    <row r="499" spans="2:12" x14ac:dyDescent="0.15">
      <c r="B499" s="25" t="s">
        <v>445</v>
      </c>
      <c r="C499" s="31">
        <v>0</v>
      </c>
      <c r="D499" s="32">
        <v>14</v>
      </c>
      <c r="E499" s="32">
        <v>40</v>
      </c>
      <c r="F499" s="32">
        <v>77</v>
      </c>
      <c r="G499" s="32">
        <v>131</v>
      </c>
      <c r="H499" s="27"/>
      <c r="I499" s="27"/>
      <c r="J499" s="28"/>
      <c r="K499" s="28"/>
      <c r="L499" s="29"/>
    </row>
    <row r="500" spans="2:12" x14ac:dyDescent="0.15">
      <c r="B500" s="25" t="s">
        <v>446</v>
      </c>
      <c r="C500" s="31">
        <v>0</v>
      </c>
      <c r="D500" s="32">
        <v>11</v>
      </c>
      <c r="E500" s="32">
        <v>37</v>
      </c>
      <c r="F500" s="32">
        <v>81</v>
      </c>
      <c r="G500" s="32">
        <v>129</v>
      </c>
      <c r="H500" s="27"/>
      <c r="I500" s="27"/>
      <c r="J500" s="28"/>
      <c r="K500" s="28"/>
      <c r="L500" s="29"/>
    </row>
    <row r="501" spans="2:12" x14ac:dyDescent="0.15">
      <c r="B501" s="25" t="s">
        <v>447</v>
      </c>
      <c r="C501" s="31">
        <v>0</v>
      </c>
      <c r="D501" s="32">
        <v>15</v>
      </c>
      <c r="E501" s="32">
        <v>22</v>
      </c>
      <c r="F501" s="32">
        <v>55</v>
      </c>
      <c r="G501" s="32">
        <v>92</v>
      </c>
      <c r="H501" s="27"/>
      <c r="I501" s="27"/>
      <c r="J501" s="28"/>
      <c r="K501" s="28"/>
      <c r="L501" s="29"/>
    </row>
    <row r="502" spans="2:12" x14ac:dyDescent="0.15">
      <c r="B502" s="25" t="s">
        <v>448</v>
      </c>
      <c r="C502" s="31">
        <v>0</v>
      </c>
      <c r="D502" s="32">
        <v>14</v>
      </c>
      <c r="E502" s="32">
        <v>24</v>
      </c>
      <c r="F502" s="32">
        <v>66</v>
      </c>
      <c r="G502" s="32">
        <v>104</v>
      </c>
      <c r="H502" s="27"/>
      <c r="I502" s="27"/>
      <c r="J502" s="28"/>
      <c r="K502" s="28"/>
      <c r="L502" s="29"/>
    </row>
    <row r="503" spans="2:12" x14ac:dyDescent="0.15">
      <c r="B503" s="25" t="s">
        <v>449</v>
      </c>
      <c r="C503" s="31">
        <v>0</v>
      </c>
      <c r="D503" s="32">
        <v>7</v>
      </c>
      <c r="E503" s="32">
        <v>12</v>
      </c>
      <c r="F503" s="32">
        <v>58</v>
      </c>
      <c r="G503" s="32">
        <v>77</v>
      </c>
      <c r="H503" s="27"/>
      <c r="I503" s="27"/>
      <c r="J503" s="28"/>
      <c r="K503" s="28"/>
      <c r="L503" s="29"/>
    </row>
    <row r="504" spans="2:12" x14ac:dyDescent="0.15">
      <c r="B504" s="25" t="s">
        <v>450</v>
      </c>
      <c r="C504" s="31">
        <v>0</v>
      </c>
      <c r="D504" s="32">
        <v>7</v>
      </c>
      <c r="E504" s="32">
        <v>21</v>
      </c>
      <c r="F504" s="32">
        <v>61</v>
      </c>
      <c r="G504" s="32">
        <v>77</v>
      </c>
      <c r="H504" s="27"/>
      <c r="I504" s="27"/>
      <c r="J504" s="28"/>
      <c r="K504" s="28"/>
      <c r="L504" s="29"/>
    </row>
    <row r="505" spans="2:12" x14ac:dyDescent="0.15">
      <c r="B505" s="25" t="s">
        <v>451</v>
      </c>
      <c r="C505" s="31">
        <v>0</v>
      </c>
      <c r="D505" s="32">
        <v>5</v>
      </c>
      <c r="E505" s="32">
        <v>20</v>
      </c>
      <c r="F505" s="32">
        <v>70</v>
      </c>
      <c r="G505" s="32">
        <v>95</v>
      </c>
      <c r="H505" s="27"/>
      <c r="I505" s="27"/>
      <c r="J505" s="28"/>
      <c r="K505" s="28"/>
      <c r="L505" s="29"/>
    </row>
    <row r="506" spans="2:12" x14ac:dyDescent="0.15">
      <c r="B506" s="25" t="s">
        <v>452</v>
      </c>
      <c r="C506" s="31">
        <v>0</v>
      </c>
      <c r="D506" s="32">
        <v>1</v>
      </c>
      <c r="E506" s="32">
        <v>14</v>
      </c>
      <c r="F506" s="32">
        <v>57</v>
      </c>
      <c r="G506" s="32">
        <v>72</v>
      </c>
      <c r="H506" s="27"/>
      <c r="I506" s="27"/>
      <c r="J506" s="28"/>
      <c r="K506" s="28"/>
      <c r="L506" s="29"/>
    </row>
    <row r="507" spans="2:12" x14ac:dyDescent="0.15">
      <c r="B507" s="25" t="s">
        <v>453</v>
      </c>
      <c r="C507" s="31">
        <v>0</v>
      </c>
      <c r="D507" s="32">
        <v>0</v>
      </c>
      <c r="E507" s="32">
        <v>11</v>
      </c>
      <c r="F507" s="32">
        <v>64</v>
      </c>
      <c r="G507" s="32">
        <v>75</v>
      </c>
      <c r="H507" s="27"/>
      <c r="I507" s="27"/>
      <c r="J507" s="28"/>
      <c r="K507" s="28"/>
      <c r="L507" s="29"/>
    </row>
    <row r="508" spans="2:12" x14ac:dyDescent="0.15">
      <c r="B508" s="25" t="s">
        <v>454</v>
      </c>
      <c r="C508" s="31">
        <v>0</v>
      </c>
      <c r="D508" s="32">
        <v>0</v>
      </c>
      <c r="E508" s="32">
        <v>4</v>
      </c>
      <c r="F508" s="32">
        <v>46</v>
      </c>
      <c r="G508" s="32">
        <v>50</v>
      </c>
      <c r="H508" s="27"/>
      <c r="I508" s="27"/>
      <c r="J508" s="28"/>
      <c r="K508" s="28"/>
      <c r="L508" s="29"/>
    </row>
    <row r="509" spans="2:12" x14ac:dyDescent="0.15">
      <c r="B509" s="25" t="s">
        <v>455</v>
      </c>
      <c r="C509" s="31">
        <v>0</v>
      </c>
      <c r="D509" s="32">
        <v>0</v>
      </c>
      <c r="E509" s="32">
        <v>5</v>
      </c>
      <c r="F509" s="32">
        <v>46</v>
      </c>
      <c r="G509" s="32">
        <v>51</v>
      </c>
      <c r="H509" s="27"/>
      <c r="I509" s="27"/>
      <c r="J509" s="28"/>
      <c r="K509" s="28"/>
      <c r="L509" s="29"/>
    </row>
    <row r="510" spans="2:12" x14ac:dyDescent="0.15">
      <c r="B510" s="25" t="s">
        <v>456</v>
      </c>
      <c r="C510" s="31">
        <v>0</v>
      </c>
      <c r="D510" s="32">
        <v>0</v>
      </c>
      <c r="E510" s="32">
        <v>9</v>
      </c>
      <c r="F510" s="32">
        <v>48</v>
      </c>
      <c r="G510" s="32">
        <v>57</v>
      </c>
      <c r="H510" s="27"/>
      <c r="I510" s="27"/>
      <c r="J510" s="28"/>
      <c r="K510" s="28"/>
      <c r="L510" s="29"/>
    </row>
    <row r="511" spans="2:12" x14ac:dyDescent="0.15">
      <c r="B511" s="25" t="s">
        <v>457</v>
      </c>
      <c r="C511" s="31">
        <v>0</v>
      </c>
      <c r="D511" s="32">
        <v>0</v>
      </c>
      <c r="E511" s="32">
        <v>9</v>
      </c>
      <c r="F511" s="32">
        <v>54</v>
      </c>
      <c r="G511" s="32">
        <v>63</v>
      </c>
      <c r="H511" s="27"/>
      <c r="I511" s="27"/>
      <c r="J511" s="28"/>
      <c r="K511" s="28"/>
      <c r="L511" s="29"/>
    </row>
    <row r="512" spans="2:12" x14ac:dyDescent="0.15">
      <c r="B512" s="25" t="s">
        <v>458</v>
      </c>
      <c r="C512" s="31">
        <v>0</v>
      </c>
      <c r="D512" s="32">
        <v>0</v>
      </c>
      <c r="E512" s="32">
        <v>22</v>
      </c>
      <c r="F512" s="32">
        <v>94</v>
      </c>
      <c r="G512" s="32">
        <v>116</v>
      </c>
      <c r="H512" s="27"/>
      <c r="I512" s="27"/>
      <c r="J512" s="28"/>
      <c r="K512" s="28"/>
      <c r="L512" s="29"/>
    </row>
    <row r="513" spans="2:12" x14ac:dyDescent="0.15">
      <c r="B513" s="25" t="s">
        <v>459</v>
      </c>
      <c r="C513" s="31">
        <v>0</v>
      </c>
      <c r="D513" s="32">
        <v>2</v>
      </c>
      <c r="E513" s="32">
        <v>11</v>
      </c>
      <c r="F513" s="32">
        <v>50</v>
      </c>
      <c r="G513" s="32">
        <v>63</v>
      </c>
      <c r="H513" s="27"/>
      <c r="I513" s="27"/>
      <c r="J513" s="28"/>
      <c r="K513" s="28"/>
      <c r="L513" s="29"/>
    </row>
    <row r="514" spans="2:12" x14ac:dyDescent="0.15">
      <c r="B514" s="25" t="s">
        <v>460</v>
      </c>
      <c r="C514" s="31">
        <v>0</v>
      </c>
      <c r="D514" s="32">
        <v>0</v>
      </c>
      <c r="E514" s="32">
        <v>13</v>
      </c>
      <c r="F514" s="32">
        <v>39</v>
      </c>
      <c r="G514" s="32">
        <v>52</v>
      </c>
      <c r="H514" s="27"/>
      <c r="I514" s="27"/>
      <c r="J514" s="28"/>
      <c r="K514" s="28"/>
      <c r="L514" s="29"/>
    </row>
    <row r="515" spans="2:12" x14ac:dyDescent="0.15">
      <c r="B515" s="25" t="s">
        <v>461</v>
      </c>
      <c r="C515" s="31">
        <v>0</v>
      </c>
      <c r="D515" s="32">
        <v>2</v>
      </c>
      <c r="E515" s="32">
        <v>11</v>
      </c>
      <c r="F515" s="32">
        <v>48</v>
      </c>
      <c r="G515" s="32">
        <v>61</v>
      </c>
      <c r="H515" s="27"/>
      <c r="I515" s="27"/>
      <c r="J515" s="28"/>
      <c r="K515" s="28"/>
      <c r="L515" s="29"/>
    </row>
    <row r="516" spans="2:12" x14ac:dyDescent="0.15">
      <c r="B516" s="25" t="s">
        <v>462</v>
      </c>
      <c r="C516" s="31">
        <v>0</v>
      </c>
      <c r="D516" s="32">
        <v>1</v>
      </c>
      <c r="E516" s="32">
        <v>8</v>
      </c>
      <c r="F516" s="32">
        <v>38</v>
      </c>
      <c r="G516" s="32">
        <v>47</v>
      </c>
      <c r="H516" s="27"/>
      <c r="I516" s="27"/>
      <c r="J516" s="28"/>
      <c r="K516" s="28"/>
      <c r="L516" s="29"/>
    </row>
    <row r="517" spans="2:12" x14ac:dyDescent="0.15">
      <c r="B517" s="25" t="s">
        <v>463</v>
      </c>
      <c r="C517" s="31">
        <v>0</v>
      </c>
      <c r="D517" s="32">
        <v>4</v>
      </c>
      <c r="E517" s="32">
        <v>7</v>
      </c>
      <c r="F517" s="32">
        <v>38</v>
      </c>
      <c r="G517" s="32">
        <v>49</v>
      </c>
      <c r="H517" s="27"/>
      <c r="I517" s="27"/>
      <c r="J517" s="28"/>
      <c r="K517" s="28"/>
      <c r="L517" s="29"/>
    </row>
    <row r="518" spans="2:12" x14ac:dyDescent="0.15">
      <c r="B518" s="25" t="s">
        <v>464</v>
      </c>
      <c r="C518" s="31">
        <v>0</v>
      </c>
      <c r="D518" s="32">
        <v>6</v>
      </c>
      <c r="E518" s="32">
        <v>7</v>
      </c>
      <c r="F518" s="32">
        <v>47</v>
      </c>
      <c r="G518" s="32">
        <v>60</v>
      </c>
      <c r="H518" s="27"/>
      <c r="I518" s="27"/>
      <c r="J518" s="28"/>
      <c r="K518" s="28"/>
      <c r="L518" s="29"/>
    </row>
    <row r="519" spans="2:12" x14ac:dyDescent="0.15">
      <c r="B519" s="25" t="s">
        <v>465</v>
      </c>
      <c r="C519" s="31">
        <v>0</v>
      </c>
      <c r="D519" s="32">
        <v>3</v>
      </c>
      <c r="E519" s="32">
        <v>9</v>
      </c>
      <c r="F519" s="32">
        <v>47</v>
      </c>
      <c r="G519" s="32">
        <v>59</v>
      </c>
      <c r="H519" s="27"/>
      <c r="I519" s="27"/>
      <c r="J519" s="28"/>
      <c r="K519" s="28"/>
      <c r="L519" s="29"/>
    </row>
    <row r="520" spans="2:12" x14ac:dyDescent="0.15">
      <c r="B520" s="25" t="s">
        <v>466</v>
      </c>
      <c r="C520" s="31">
        <v>0</v>
      </c>
      <c r="D520" s="32">
        <v>2</v>
      </c>
      <c r="E520" s="32">
        <v>15</v>
      </c>
      <c r="F520" s="32">
        <v>53</v>
      </c>
      <c r="G520" s="32">
        <v>70</v>
      </c>
      <c r="H520" s="27"/>
      <c r="I520" s="27"/>
      <c r="J520" s="28"/>
      <c r="K520" s="28"/>
      <c r="L520" s="29"/>
    </row>
    <row r="521" spans="2:12" x14ac:dyDescent="0.15">
      <c r="B521" s="25" t="s">
        <v>467</v>
      </c>
      <c r="C521" s="31">
        <v>0</v>
      </c>
      <c r="D521" s="32">
        <v>2</v>
      </c>
      <c r="E521" s="32">
        <v>9</v>
      </c>
      <c r="F521" s="32">
        <v>54</v>
      </c>
      <c r="G521" s="32">
        <v>65</v>
      </c>
      <c r="H521" s="27"/>
      <c r="I521" s="27"/>
      <c r="J521" s="28"/>
      <c r="K521" s="28"/>
      <c r="L521" s="29"/>
    </row>
    <row r="522" spans="2:12" x14ac:dyDescent="0.15">
      <c r="B522" s="25" t="s">
        <v>468</v>
      </c>
      <c r="C522" s="31">
        <v>0</v>
      </c>
      <c r="D522" s="32">
        <v>4</v>
      </c>
      <c r="E522" s="32">
        <v>7</v>
      </c>
      <c r="F522" s="32">
        <v>42</v>
      </c>
      <c r="G522" s="32">
        <v>53</v>
      </c>
      <c r="H522" s="27"/>
      <c r="I522" s="27"/>
      <c r="J522" s="28"/>
      <c r="K522" s="28"/>
      <c r="L522" s="29"/>
    </row>
    <row r="523" spans="2:12" x14ac:dyDescent="0.15">
      <c r="B523" s="25" t="s">
        <v>469</v>
      </c>
      <c r="C523" s="31">
        <v>0</v>
      </c>
      <c r="D523" s="32">
        <v>0</v>
      </c>
      <c r="E523" s="32">
        <v>8</v>
      </c>
      <c r="F523" s="32">
        <v>45</v>
      </c>
      <c r="G523" s="32">
        <v>53</v>
      </c>
      <c r="H523" s="27"/>
      <c r="I523" s="27"/>
      <c r="J523" s="28"/>
      <c r="K523" s="28"/>
      <c r="L523" s="29"/>
    </row>
    <row r="524" spans="2:12" x14ac:dyDescent="0.15">
      <c r="B524" s="25" t="s">
        <v>470</v>
      </c>
      <c r="C524" s="31">
        <v>0</v>
      </c>
      <c r="D524" s="32">
        <v>1</v>
      </c>
      <c r="E524" s="32">
        <v>2</v>
      </c>
      <c r="F524" s="32">
        <v>41</v>
      </c>
      <c r="G524" s="32">
        <v>44</v>
      </c>
      <c r="H524" s="27"/>
      <c r="I524" s="27"/>
      <c r="J524" s="28"/>
      <c r="K524" s="28"/>
      <c r="L524" s="29"/>
    </row>
    <row r="525" spans="2:12" x14ac:dyDescent="0.15">
      <c r="B525" s="25" t="s">
        <v>471</v>
      </c>
      <c r="C525" s="31">
        <v>0</v>
      </c>
      <c r="D525" s="32">
        <v>5</v>
      </c>
      <c r="E525" s="32">
        <v>16</v>
      </c>
      <c r="F525" s="32">
        <v>54</v>
      </c>
      <c r="G525" s="32">
        <v>75</v>
      </c>
      <c r="H525" s="27"/>
      <c r="I525" s="27"/>
      <c r="J525" s="28"/>
      <c r="K525" s="28"/>
      <c r="L525" s="29"/>
    </row>
    <row r="526" spans="2:12" x14ac:dyDescent="0.15">
      <c r="B526" s="25" t="s">
        <v>472</v>
      </c>
      <c r="C526" s="31">
        <v>0</v>
      </c>
      <c r="D526" s="32">
        <v>4</v>
      </c>
      <c r="E526" s="32">
        <v>15</v>
      </c>
      <c r="F526" s="32">
        <v>48</v>
      </c>
      <c r="G526" s="32">
        <v>67</v>
      </c>
      <c r="H526" s="27"/>
      <c r="I526" s="27"/>
      <c r="J526" s="28"/>
      <c r="K526" s="28"/>
      <c r="L526" s="29"/>
    </row>
    <row r="527" spans="2:12" x14ac:dyDescent="0.15">
      <c r="B527" s="25" t="s">
        <v>473</v>
      </c>
      <c r="C527" s="31">
        <v>0</v>
      </c>
      <c r="D527" s="32">
        <v>4</v>
      </c>
      <c r="E527" s="32">
        <v>12</v>
      </c>
      <c r="F527" s="32">
        <v>55</v>
      </c>
      <c r="G527" s="32">
        <v>71</v>
      </c>
      <c r="H527" s="27"/>
      <c r="I527" s="27"/>
      <c r="J527" s="28"/>
      <c r="K527" s="28"/>
      <c r="L527" s="29"/>
    </row>
    <row r="528" spans="2:12" x14ac:dyDescent="0.15">
      <c r="B528" s="25" t="s">
        <v>474</v>
      </c>
      <c r="C528" s="31">
        <v>0</v>
      </c>
      <c r="D528" s="32">
        <v>3</v>
      </c>
      <c r="E528" s="32">
        <v>11</v>
      </c>
      <c r="F528" s="32">
        <v>46</v>
      </c>
      <c r="G528" s="32">
        <v>60</v>
      </c>
      <c r="H528" s="27"/>
      <c r="I528" s="27"/>
      <c r="J528" s="28"/>
      <c r="K528" s="28"/>
      <c r="L528" s="29"/>
    </row>
    <row r="529" spans="2:12" x14ac:dyDescent="0.15">
      <c r="B529" s="25" t="s">
        <v>475</v>
      </c>
      <c r="C529" s="31">
        <v>0</v>
      </c>
      <c r="D529" s="32">
        <v>6</v>
      </c>
      <c r="E529" s="32">
        <v>13</v>
      </c>
      <c r="F529" s="32">
        <v>45</v>
      </c>
      <c r="G529" s="32">
        <v>64</v>
      </c>
      <c r="H529" s="27"/>
      <c r="I529" s="27"/>
      <c r="J529" s="28"/>
      <c r="K529" s="28"/>
      <c r="L529" s="29"/>
    </row>
    <row r="530" spans="2:12" x14ac:dyDescent="0.15">
      <c r="B530" s="25" t="s">
        <v>476</v>
      </c>
      <c r="C530" s="31">
        <v>0</v>
      </c>
      <c r="D530" s="32">
        <v>1</v>
      </c>
      <c r="E530" s="32">
        <v>9</v>
      </c>
      <c r="F530" s="32">
        <v>41</v>
      </c>
      <c r="G530" s="32">
        <v>51</v>
      </c>
      <c r="H530" s="27"/>
      <c r="I530" s="27"/>
      <c r="J530" s="28"/>
      <c r="K530" s="28"/>
      <c r="L530" s="29"/>
    </row>
    <row r="531" spans="2:12" x14ac:dyDescent="0.15">
      <c r="B531" s="25" t="s">
        <v>477</v>
      </c>
      <c r="C531" s="31">
        <v>0</v>
      </c>
      <c r="D531" s="32">
        <v>1</v>
      </c>
      <c r="E531" s="32">
        <v>10</v>
      </c>
      <c r="F531" s="32">
        <v>51</v>
      </c>
      <c r="G531" s="32">
        <v>62</v>
      </c>
      <c r="H531" s="27"/>
      <c r="I531" s="27"/>
      <c r="J531" s="28"/>
      <c r="K531" s="28"/>
      <c r="L531" s="29"/>
    </row>
    <row r="532" spans="2:12" x14ac:dyDescent="0.15">
      <c r="B532" s="25" t="s">
        <v>478</v>
      </c>
      <c r="C532" s="31">
        <v>0</v>
      </c>
      <c r="D532" s="32">
        <v>1</v>
      </c>
      <c r="E532" s="32">
        <v>11</v>
      </c>
      <c r="F532" s="32">
        <v>38</v>
      </c>
      <c r="G532" s="32">
        <v>50</v>
      </c>
      <c r="H532" s="27"/>
      <c r="I532" s="27"/>
      <c r="J532" s="28"/>
      <c r="K532" s="28"/>
      <c r="L532" s="29"/>
    </row>
    <row r="533" spans="2:12" x14ac:dyDescent="0.15">
      <c r="B533" s="25" t="s">
        <v>479</v>
      </c>
      <c r="C533" s="31">
        <v>0</v>
      </c>
      <c r="D533" s="32">
        <v>0</v>
      </c>
      <c r="E533" s="32">
        <v>17</v>
      </c>
      <c r="F533" s="32">
        <v>38</v>
      </c>
      <c r="G533" s="32">
        <v>55</v>
      </c>
      <c r="H533" s="27"/>
      <c r="I533" s="27"/>
      <c r="J533" s="28"/>
      <c r="K533" s="28"/>
      <c r="L533" s="29"/>
    </row>
    <row r="534" spans="2:12" x14ac:dyDescent="0.15">
      <c r="B534" s="25" t="s">
        <v>480</v>
      </c>
      <c r="C534" s="31">
        <v>0</v>
      </c>
      <c r="D534" s="32">
        <v>0</v>
      </c>
      <c r="E534" s="32">
        <v>15</v>
      </c>
      <c r="F534" s="32">
        <v>37</v>
      </c>
      <c r="G534" s="32">
        <v>52</v>
      </c>
      <c r="H534" s="27"/>
      <c r="I534" s="27"/>
      <c r="J534" s="28"/>
      <c r="K534" s="28"/>
      <c r="L534" s="29"/>
    </row>
    <row r="535" spans="2:12" x14ac:dyDescent="0.15">
      <c r="B535" s="25" t="s">
        <v>481</v>
      </c>
      <c r="C535" s="31">
        <v>0</v>
      </c>
      <c r="D535" s="32">
        <v>5</v>
      </c>
      <c r="E535" s="32">
        <v>9</v>
      </c>
      <c r="F535" s="32">
        <v>30</v>
      </c>
      <c r="G535" s="32">
        <v>44</v>
      </c>
      <c r="H535" s="27"/>
      <c r="I535" s="27"/>
      <c r="J535" s="28"/>
      <c r="K535" s="28"/>
      <c r="L535" s="29"/>
    </row>
    <row r="536" spans="2:12" x14ac:dyDescent="0.15">
      <c r="B536" s="25" t="s">
        <v>482</v>
      </c>
      <c r="C536" s="31">
        <v>0</v>
      </c>
      <c r="D536" s="32">
        <v>1</v>
      </c>
      <c r="E536" s="32">
        <v>10</v>
      </c>
      <c r="F536" s="32">
        <v>35</v>
      </c>
      <c r="G536" s="32">
        <v>46</v>
      </c>
      <c r="H536" s="27"/>
      <c r="I536" s="27"/>
      <c r="J536" s="28"/>
      <c r="K536" s="28"/>
      <c r="L536" s="29"/>
    </row>
    <row r="537" spans="2:12" x14ac:dyDescent="0.15">
      <c r="B537" s="25" t="s">
        <v>483</v>
      </c>
      <c r="C537" s="31">
        <v>0</v>
      </c>
      <c r="D537" s="32">
        <v>5</v>
      </c>
      <c r="E537" s="32">
        <v>15</v>
      </c>
      <c r="F537" s="32">
        <v>59</v>
      </c>
      <c r="G537" s="32">
        <v>79</v>
      </c>
      <c r="H537" s="27"/>
      <c r="I537" s="27"/>
      <c r="J537" s="28"/>
      <c r="K537" s="28"/>
      <c r="L537" s="29"/>
    </row>
    <row r="538" spans="2:12" x14ac:dyDescent="0.15">
      <c r="B538" s="25" t="s">
        <v>484</v>
      </c>
      <c r="C538" s="31">
        <v>0</v>
      </c>
      <c r="D538" s="32">
        <v>4</v>
      </c>
      <c r="E538" s="32">
        <v>11</v>
      </c>
      <c r="F538" s="32">
        <v>46</v>
      </c>
      <c r="G538" s="32">
        <v>61</v>
      </c>
      <c r="H538" s="27"/>
      <c r="I538" s="27"/>
      <c r="J538" s="28"/>
      <c r="K538" s="28"/>
      <c r="L538" s="29"/>
    </row>
    <row r="539" spans="2:12" x14ac:dyDescent="0.15">
      <c r="B539" s="25" t="s">
        <v>485</v>
      </c>
      <c r="C539" s="31">
        <v>0</v>
      </c>
      <c r="D539" s="32">
        <v>4</v>
      </c>
      <c r="E539" s="32">
        <v>10</v>
      </c>
      <c r="F539" s="32">
        <v>40</v>
      </c>
      <c r="G539" s="32">
        <v>54</v>
      </c>
      <c r="H539" s="27"/>
      <c r="I539" s="27"/>
      <c r="J539" s="28"/>
      <c r="K539" s="28"/>
      <c r="L539" s="29"/>
    </row>
    <row r="540" spans="2:12" x14ac:dyDescent="0.15">
      <c r="B540" s="25" t="s">
        <v>486</v>
      </c>
      <c r="C540" s="31">
        <v>0</v>
      </c>
      <c r="D540" s="32">
        <v>4</v>
      </c>
      <c r="E540" s="32">
        <v>10</v>
      </c>
      <c r="F540" s="32">
        <v>40</v>
      </c>
      <c r="G540" s="32">
        <v>54</v>
      </c>
      <c r="H540" s="27"/>
      <c r="I540" s="27"/>
      <c r="J540" s="28"/>
      <c r="K540" s="28"/>
      <c r="L540" s="29"/>
    </row>
    <row r="541" spans="2:12" x14ac:dyDescent="0.15">
      <c r="B541" s="25" t="s">
        <v>487</v>
      </c>
      <c r="C541" s="31">
        <v>0</v>
      </c>
      <c r="D541" s="32">
        <v>4</v>
      </c>
      <c r="E541" s="32">
        <v>10</v>
      </c>
      <c r="F541" s="32">
        <v>40</v>
      </c>
      <c r="G541" s="32">
        <v>54</v>
      </c>
      <c r="H541" s="27"/>
      <c r="I541" s="27"/>
      <c r="J541" s="28"/>
      <c r="K541" s="28"/>
      <c r="L541" s="29"/>
    </row>
    <row r="542" spans="2:12" x14ac:dyDescent="0.15">
      <c r="B542" s="25" t="s">
        <v>488</v>
      </c>
      <c r="C542" s="31">
        <v>0</v>
      </c>
      <c r="D542" s="32">
        <v>13</v>
      </c>
      <c r="E542" s="32">
        <v>14</v>
      </c>
      <c r="F542" s="32">
        <v>44</v>
      </c>
      <c r="G542" s="32">
        <v>71</v>
      </c>
      <c r="H542" s="27"/>
      <c r="I542" s="27"/>
      <c r="J542" s="28"/>
      <c r="K542" s="28"/>
      <c r="L542" s="29"/>
    </row>
    <row r="543" spans="2:12" x14ac:dyDescent="0.15">
      <c r="B543" s="25" t="s">
        <v>489</v>
      </c>
      <c r="C543" s="31">
        <v>0</v>
      </c>
      <c r="D543" s="32">
        <v>19</v>
      </c>
      <c r="E543" s="32">
        <v>16</v>
      </c>
      <c r="F543" s="32">
        <v>42</v>
      </c>
      <c r="G543" s="32">
        <v>77</v>
      </c>
      <c r="H543" s="27"/>
      <c r="I543" s="27"/>
      <c r="J543" s="28"/>
      <c r="K543" s="28"/>
      <c r="L543" s="29"/>
    </row>
    <row r="544" spans="2:12" x14ac:dyDescent="0.15">
      <c r="B544" s="25" t="s">
        <v>490</v>
      </c>
      <c r="C544" s="31">
        <v>0</v>
      </c>
      <c r="D544" s="32">
        <v>13</v>
      </c>
      <c r="E544" s="32">
        <v>15</v>
      </c>
      <c r="F544" s="32">
        <v>38</v>
      </c>
      <c r="G544" s="32">
        <v>66</v>
      </c>
      <c r="H544" s="27"/>
      <c r="I544" s="27"/>
      <c r="J544" s="28"/>
      <c r="K544" s="28"/>
      <c r="L544" s="29"/>
    </row>
    <row r="545" spans="2:12" x14ac:dyDescent="0.15">
      <c r="B545" s="25" t="s">
        <v>491</v>
      </c>
      <c r="C545" s="31">
        <v>0</v>
      </c>
      <c r="D545" s="32">
        <v>9</v>
      </c>
      <c r="E545" s="32">
        <v>23</v>
      </c>
      <c r="F545" s="32">
        <v>49</v>
      </c>
      <c r="G545" s="32">
        <v>81</v>
      </c>
      <c r="H545" s="27"/>
      <c r="I545" s="27"/>
      <c r="J545" s="28"/>
      <c r="K545" s="28"/>
      <c r="L545" s="29"/>
    </row>
    <row r="546" spans="2:12" x14ac:dyDescent="0.15">
      <c r="B546" s="25" t="s">
        <v>492</v>
      </c>
      <c r="C546" s="31">
        <v>0</v>
      </c>
      <c r="D546" s="32">
        <v>13</v>
      </c>
      <c r="E546" s="32">
        <v>28</v>
      </c>
      <c r="F546" s="32">
        <v>48</v>
      </c>
      <c r="G546" s="32">
        <v>89</v>
      </c>
      <c r="H546" s="27"/>
      <c r="I546" s="27"/>
      <c r="J546" s="28"/>
      <c r="K546" s="28"/>
      <c r="L546" s="29"/>
    </row>
    <row r="547" spans="2:12" x14ac:dyDescent="0.15">
      <c r="B547" s="25" t="s">
        <v>493</v>
      </c>
      <c r="C547" s="31">
        <v>0</v>
      </c>
      <c r="D547" s="32">
        <v>14</v>
      </c>
      <c r="E547" s="32">
        <v>14</v>
      </c>
      <c r="F547" s="32">
        <v>54</v>
      </c>
      <c r="G547" s="32">
        <v>82</v>
      </c>
      <c r="H547" s="27"/>
      <c r="I547" s="27"/>
      <c r="J547" s="28"/>
      <c r="K547" s="28"/>
      <c r="L547" s="29"/>
    </row>
    <row r="548" spans="2:12" x14ac:dyDescent="0.15">
      <c r="B548" s="25" t="s">
        <v>494</v>
      </c>
      <c r="C548" s="31">
        <v>0</v>
      </c>
      <c r="D548" s="32">
        <v>11</v>
      </c>
      <c r="E548" s="32">
        <v>26</v>
      </c>
      <c r="F548" s="32">
        <v>42</v>
      </c>
      <c r="G548" s="32">
        <v>79</v>
      </c>
      <c r="H548" s="27"/>
      <c r="I548" s="27"/>
      <c r="J548" s="28"/>
      <c r="K548" s="28"/>
      <c r="L548" s="29"/>
    </row>
    <row r="549" spans="2:12" x14ac:dyDescent="0.15">
      <c r="B549" s="25" t="s">
        <v>495</v>
      </c>
      <c r="C549" s="31">
        <v>0</v>
      </c>
      <c r="D549" s="32">
        <v>25</v>
      </c>
      <c r="E549" s="32">
        <v>26</v>
      </c>
      <c r="F549" s="32">
        <v>58</v>
      </c>
      <c r="G549" s="32">
        <v>109</v>
      </c>
      <c r="H549" s="27"/>
      <c r="I549" s="27"/>
      <c r="J549" s="28"/>
      <c r="K549" s="28"/>
      <c r="L549" s="29"/>
    </row>
    <row r="550" spans="2:12" x14ac:dyDescent="0.15">
      <c r="B550" s="25" t="s">
        <v>496</v>
      </c>
      <c r="C550" s="31">
        <v>0</v>
      </c>
      <c r="D550" s="32">
        <v>10</v>
      </c>
      <c r="E550" s="32">
        <v>7</v>
      </c>
      <c r="F550" s="32">
        <v>39</v>
      </c>
      <c r="G550" s="32">
        <v>56</v>
      </c>
      <c r="H550" s="27"/>
      <c r="I550" s="27"/>
      <c r="J550" s="28"/>
      <c r="K550" s="28"/>
      <c r="L550" s="29"/>
    </row>
    <row r="551" spans="2:12" x14ac:dyDescent="0.15">
      <c r="B551" s="25" t="s">
        <v>497</v>
      </c>
      <c r="C551" s="31">
        <v>0</v>
      </c>
      <c r="D551" s="32">
        <v>8</v>
      </c>
      <c r="E551" s="32">
        <v>8</v>
      </c>
      <c r="F551" s="32">
        <v>45</v>
      </c>
      <c r="G551" s="32">
        <v>61</v>
      </c>
      <c r="H551" s="27"/>
      <c r="I551" s="27"/>
      <c r="J551" s="28"/>
      <c r="K551" s="28"/>
      <c r="L551" s="29"/>
    </row>
    <row r="552" spans="2:12" x14ac:dyDescent="0.15">
      <c r="B552" s="25" t="s">
        <v>498</v>
      </c>
      <c r="C552" s="31">
        <v>0</v>
      </c>
      <c r="D552" s="32">
        <v>12</v>
      </c>
      <c r="E552" s="32">
        <v>9</v>
      </c>
      <c r="F552" s="32">
        <v>60</v>
      </c>
      <c r="G552" s="32">
        <v>81</v>
      </c>
      <c r="H552" s="27"/>
      <c r="I552" s="27"/>
      <c r="J552" s="28"/>
      <c r="K552" s="28"/>
      <c r="L552" s="29"/>
    </row>
    <row r="553" spans="2:12" x14ac:dyDescent="0.15">
      <c r="B553" s="25" t="s">
        <v>499</v>
      </c>
      <c r="C553" s="31">
        <v>0</v>
      </c>
      <c r="D553" s="32">
        <v>24</v>
      </c>
      <c r="E553" s="32">
        <v>20</v>
      </c>
      <c r="F553" s="32">
        <v>71</v>
      </c>
      <c r="G553" s="32">
        <v>115</v>
      </c>
      <c r="H553" s="27"/>
      <c r="I553" s="27"/>
      <c r="J553" s="28"/>
      <c r="K553" s="28"/>
      <c r="L553" s="29"/>
    </row>
    <row r="554" spans="2:12" x14ac:dyDescent="0.15">
      <c r="B554" s="25" t="s">
        <v>500</v>
      </c>
      <c r="C554" s="31">
        <v>0</v>
      </c>
      <c r="D554" s="32">
        <v>26</v>
      </c>
      <c r="E554" s="32">
        <v>24</v>
      </c>
      <c r="F554" s="32">
        <v>56</v>
      </c>
      <c r="G554" s="32">
        <v>106</v>
      </c>
      <c r="H554" s="27"/>
      <c r="I554" s="27"/>
      <c r="J554" s="28"/>
      <c r="K554" s="28"/>
      <c r="L554" s="29"/>
    </row>
    <row r="555" spans="2:12" x14ac:dyDescent="0.15">
      <c r="B555" s="25" t="s">
        <v>501</v>
      </c>
      <c r="C555" s="31">
        <v>0</v>
      </c>
      <c r="D555" s="32">
        <v>20</v>
      </c>
      <c r="E555" s="32">
        <v>22</v>
      </c>
      <c r="F555" s="32">
        <v>40</v>
      </c>
      <c r="G555" s="32">
        <v>82</v>
      </c>
      <c r="H555" s="27"/>
      <c r="I555" s="27"/>
      <c r="J555" s="28"/>
      <c r="K555" s="28"/>
      <c r="L555" s="29"/>
    </row>
    <row r="556" spans="2:12" x14ac:dyDescent="0.15">
      <c r="B556" s="25" t="s">
        <v>502</v>
      </c>
      <c r="C556" s="31">
        <v>0</v>
      </c>
      <c r="D556" s="32">
        <v>14</v>
      </c>
      <c r="E556" s="32">
        <v>12</v>
      </c>
      <c r="F556" s="32">
        <v>10</v>
      </c>
      <c r="G556" s="32">
        <v>66</v>
      </c>
      <c r="H556" s="27"/>
      <c r="I556" s="27"/>
      <c r="J556" s="28"/>
      <c r="K556" s="28"/>
      <c r="L556" s="29"/>
    </row>
    <row r="557" spans="2:12" x14ac:dyDescent="0.15">
      <c r="B557" s="25" t="s">
        <v>503</v>
      </c>
      <c r="C557" s="31">
        <v>0</v>
      </c>
      <c r="D557" s="32">
        <v>14</v>
      </c>
      <c r="E557" s="32">
        <v>12</v>
      </c>
      <c r="F557" s="32">
        <v>40</v>
      </c>
      <c r="G557" s="32">
        <v>66</v>
      </c>
      <c r="H557" s="27"/>
      <c r="I557" s="27"/>
      <c r="J557" s="28"/>
      <c r="K557" s="28"/>
      <c r="L557" s="29"/>
    </row>
    <row r="558" spans="2:12" x14ac:dyDescent="0.15">
      <c r="B558" s="25" t="s">
        <v>504</v>
      </c>
      <c r="C558" s="31">
        <v>0</v>
      </c>
      <c r="D558" s="32">
        <v>12</v>
      </c>
      <c r="E558" s="32">
        <v>10</v>
      </c>
      <c r="F558" s="32">
        <v>34</v>
      </c>
      <c r="G558" s="32">
        <v>56</v>
      </c>
      <c r="H558" s="27"/>
      <c r="I558" s="27"/>
      <c r="J558" s="28"/>
      <c r="K558" s="28"/>
      <c r="L558" s="29"/>
    </row>
    <row r="559" spans="2:12" x14ac:dyDescent="0.15">
      <c r="B559" s="25" t="s">
        <v>505</v>
      </c>
      <c r="C559" s="31">
        <v>0</v>
      </c>
      <c r="D559" s="32">
        <v>12</v>
      </c>
      <c r="E559" s="32">
        <v>5</v>
      </c>
      <c r="F559" s="32">
        <v>35</v>
      </c>
      <c r="G559" s="32">
        <v>52</v>
      </c>
      <c r="H559" s="27"/>
      <c r="I559" s="27"/>
      <c r="J559" s="28"/>
      <c r="K559" s="28"/>
      <c r="L559" s="29"/>
    </row>
    <row r="560" spans="2:12" x14ac:dyDescent="0.15">
      <c r="B560" s="25" t="s">
        <v>506</v>
      </c>
      <c r="C560" s="31">
        <v>0</v>
      </c>
      <c r="D560" s="32">
        <v>15</v>
      </c>
      <c r="E560" s="32">
        <v>5</v>
      </c>
      <c r="F560" s="32">
        <v>45</v>
      </c>
      <c r="G560" s="32">
        <v>65</v>
      </c>
      <c r="H560" s="27"/>
      <c r="I560" s="27"/>
      <c r="J560" s="28"/>
      <c r="K560" s="28"/>
      <c r="L560" s="29"/>
    </row>
    <row r="561" spans="2:12" x14ac:dyDescent="0.15">
      <c r="B561" s="25" t="s">
        <v>507</v>
      </c>
      <c r="C561" s="31">
        <v>0</v>
      </c>
      <c r="D561" s="32">
        <v>14</v>
      </c>
      <c r="E561" s="32">
        <v>10</v>
      </c>
      <c r="F561" s="32">
        <v>44</v>
      </c>
      <c r="G561" s="32">
        <v>68</v>
      </c>
      <c r="H561" s="27"/>
      <c r="I561" s="27"/>
      <c r="J561" s="28"/>
      <c r="K561" s="28"/>
      <c r="L561" s="29"/>
    </row>
    <row r="562" spans="2:12" x14ac:dyDescent="0.15">
      <c r="B562" s="25" t="s">
        <v>508</v>
      </c>
      <c r="C562" s="31">
        <v>0</v>
      </c>
      <c r="D562" s="32">
        <v>6</v>
      </c>
      <c r="E562" s="32">
        <v>7</v>
      </c>
      <c r="F562" s="32">
        <v>29</v>
      </c>
      <c r="G562" s="32">
        <v>42</v>
      </c>
      <c r="H562" s="27"/>
      <c r="I562" s="27"/>
      <c r="J562" s="28"/>
      <c r="K562" s="28"/>
      <c r="L562" s="29"/>
    </row>
    <row r="563" spans="2:12" x14ac:dyDescent="0.15">
      <c r="B563" s="25" t="s">
        <v>509</v>
      </c>
      <c r="C563" s="31">
        <v>0</v>
      </c>
      <c r="D563" s="32">
        <v>4</v>
      </c>
      <c r="E563" s="32">
        <v>8</v>
      </c>
      <c r="F563" s="32">
        <v>26</v>
      </c>
      <c r="G563" s="32">
        <v>38</v>
      </c>
      <c r="H563" s="27"/>
      <c r="I563" s="27"/>
      <c r="J563" s="28"/>
      <c r="K563" s="28"/>
      <c r="L563" s="29"/>
    </row>
    <row r="564" spans="2:12" x14ac:dyDescent="0.15">
      <c r="B564" s="25" t="s">
        <v>510</v>
      </c>
      <c r="C564" s="31">
        <v>0</v>
      </c>
      <c r="D564" s="32">
        <v>4</v>
      </c>
      <c r="E564" s="32">
        <v>5</v>
      </c>
      <c r="F564" s="32">
        <v>16</v>
      </c>
      <c r="G564" s="32">
        <v>25</v>
      </c>
      <c r="H564" s="27"/>
      <c r="I564" s="27"/>
      <c r="J564" s="28"/>
      <c r="K564" s="28"/>
      <c r="L564" s="29"/>
    </row>
    <row r="565" spans="2:12" x14ac:dyDescent="0.15">
      <c r="B565" s="25" t="s">
        <v>961</v>
      </c>
      <c r="C565" s="31">
        <v>0</v>
      </c>
      <c r="D565" s="90">
        <v>6</v>
      </c>
      <c r="E565" s="90">
        <v>21</v>
      </c>
      <c r="F565" s="90">
        <v>37</v>
      </c>
      <c r="G565" s="90">
        <v>64</v>
      </c>
      <c r="H565" s="27"/>
      <c r="I565" s="27"/>
      <c r="J565" s="28"/>
      <c r="K565" s="28"/>
      <c r="L565" s="29"/>
    </row>
    <row r="566" spans="2:12" x14ac:dyDescent="0.15">
      <c r="B566" s="25" t="s">
        <v>963</v>
      </c>
      <c r="C566" s="31">
        <v>0</v>
      </c>
      <c r="D566" s="90">
        <v>9</v>
      </c>
      <c r="E566" s="90">
        <v>10</v>
      </c>
      <c r="F566" s="90">
        <v>26</v>
      </c>
      <c r="G566" s="90">
        <v>45</v>
      </c>
      <c r="H566" s="27"/>
      <c r="I566" s="27"/>
      <c r="J566" s="28"/>
      <c r="K566" s="28"/>
      <c r="L566" s="29"/>
    </row>
    <row r="567" spans="2:12" x14ac:dyDescent="0.15">
      <c r="B567" s="25" t="s">
        <v>965</v>
      </c>
      <c r="C567" s="31">
        <v>0</v>
      </c>
      <c r="D567" s="90">
        <v>11</v>
      </c>
      <c r="E567" s="90">
        <v>7</v>
      </c>
      <c r="F567" s="90">
        <v>31</v>
      </c>
      <c r="G567" s="90">
        <v>49</v>
      </c>
      <c r="H567" s="27"/>
      <c r="I567" s="27"/>
      <c r="J567" s="28"/>
      <c r="K567" s="28"/>
      <c r="L567" s="29"/>
    </row>
    <row r="568" spans="2:12" x14ac:dyDescent="0.15">
      <c r="B568" s="25" t="s">
        <v>967</v>
      </c>
      <c r="C568" s="31">
        <v>0</v>
      </c>
      <c r="D568" s="90">
        <v>9</v>
      </c>
      <c r="E568" s="90">
        <v>6</v>
      </c>
      <c r="F568" s="90">
        <v>39</v>
      </c>
      <c r="G568" s="90">
        <v>54</v>
      </c>
      <c r="H568" s="27"/>
      <c r="I568" s="27"/>
      <c r="J568" s="28"/>
      <c r="K568" s="28"/>
      <c r="L568" s="29"/>
    </row>
    <row r="569" spans="2:12" x14ac:dyDescent="0.15">
      <c r="B569" s="25" t="s">
        <v>970</v>
      </c>
      <c r="C569" s="31">
        <v>0</v>
      </c>
      <c r="D569" s="90">
        <v>0</v>
      </c>
      <c r="E569" s="90">
        <v>0</v>
      </c>
      <c r="F569" s="90">
        <v>48</v>
      </c>
      <c r="G569" s="90">
        <v>48</v>
      </c>
      <c r="H569" s="27"/>
      <c r="I569" s="27"/>
      <c r="J569" s="28"/>
      <c r="K569" s="28"/>
      <c r="L569" s="29"/>
    </row>
    <row r="570" spans="2:12" x14ac:dyDescent="0.15">
      <c r="B570" s="25" t="s">
        <v>972</v>
      </c>
      <c r="C570" s="31">
        <v>0</v>
      </c>
      <c r="D570" s="90">
        <v>3</v>
      </c>
      <c r="E570" s="90">
        <v>10</v>
      </c>
      <c r="F570" s="90">
        <v>47</v>
      </c>
      <c r="G570" s="90">
        <v>60</v>
      </c>
      <c r="H570" s="27"/>
      <c r="I570" s="27"/>
      <c r="J570" s="28"/>
      <c r="K570" s="28"/>
      <c r="L570" s="29"/>
    </row>
    <row r="571" spans="2:12" x14ac:dyDescent="0.15">
      <c r="B571" s="25" t="s">
        <v>973</v>
      </c>
      <c r="C571" s="31">
        <v>0</v>
      </c>
      <c r="D571" s="90">
        <v>3</v>
      </c>
      <c r="E571" s="90">
        <v>10</v>
      </c>
      <c r="F571" s="90">
        <v>42</v>
      </c>
      <c r="G571" s="90">
        <v>55</v>
      </c>
      <c r="H571" s="27"/>
      <c r="I571" s="27"/>
      <c r="J571" s="28"/>
      <c r="K571" s="28"/>
      <c r="L571" s="29"/>
    </row>
    <row r="572" spans="2:12" x14ac:dyDescent="0.15">
      <c r="B572" s="25" t="s">
        <v>976</v>
      </c>
      <c r="C572" s="31">
        <v>0</v>
      </c>
      <c r="D572" s="90">
        <v>8</v>
      </c>
      <c r="E572" s="90">
        <v>12</v>
      </c>
      <c r="F572" s="90">
        <v>46</v>
      </c>
      <c r="G572" s="90">
        <v>66</v>
      </c>
      <c r="H572" s="27"/>
      <c r="I572" s="27"/>
      <c r="J572" s="28"/>
      <c r="K572" s="28"/>
      <c r="L572" s="29"/>
    </row>
    <row r="573" spans="2:12" x14ac:dyDescent="0.15">
      <c r="B573" s="25" t="s">
        <v>979</v>
      </c>
      <c r="C573" s="31">
        <v>0</v>
      </c>
      <c r="D573" s="90">
        <v>6</v>
      </c>
      <c r="E573" s="90">
        <v>9</v>
      </c>
      <c r="F573" s="90">
        <v>43</v>
      </c>
      <c r="G573" s="90">
        <v>58</v>
      </c>
      <c r="H573" s="27"/>
      <c r="I573" s="27"/>
      <c r="J573" s="28"/>
      <c r="K573" s="28"/>
      <c r="L573" s="29"/>
    </row>
    <row r="574" spans="2:12" x14ac:dyDescent="0.15">
      <c r="B574" s="25" t="s">
        <v>981</v>
      </c>
      <c r="C574" s="31">
        <v>0</v>
      </c>
      <c r="D574" s="90">
        <v>7</v>
      </c>
      <c r="E574" s="90">
        <v>4</v>
      </c>
      <c r="F574" s="90">
        <v>42</v>
      </c>
      <c r="G574" s="90">
        <v>53</v>
      </c>
      <c r="H574" s="27"/>
      <c r="I574" s="27"/>
      <c r="J574" s="28"/>
      <c r="K574" s="28"/>
      <c r="L574" s="29"/>
    </row>
    <row r="575" spans="2:12" x14ac:dyDescent="0.15">
      <c r="B575" s="25" t="s">
        <v>984</v>
      </c>
      <c r="C575" s="31">
        <v>0</v>
      </c>
      <c r="D575" s="90">
        <v>2</v>
      </c>
      <c r="E575" s="90">
        <v>5</v>
      </c>
      <c r="F575" s="90">
        <v>40</v>
      </c>
      <c r="G575" s="90">
        <v>47</v>
      </c>
      <c r="H575" s="27"/>
      <c r="I575" s="27"/>
      <c r="J575" s="28"/>
      <c r="K575" s="28"/>
      <c r="L575" s="29"/>
    </row>
    <row r="576" spans="2:12" x14ac:dyDescent="0.15">
      <c r="B576" s="25" t="s">
        <v>986</v>
      </c>
      <c r="C576" s="31">
        <v>0</v>
      </c>
      <c r="D576" s="90">
        <v>2</v>
      </c>
      <c r="E576" s="90">
        <v>7</v>
      </c>
      <c r="F576" s="90">
        <v>36</v>
      </c>
      <c r="G576" s="90">
        <v>45</v>
      </c>
      <c r="H576" s="27"/>
      <c r="I576" s="27"/>
      <c r="J576" s="28"/>
      <c r="K576" s="28"/>
      <c r="L576" s="29"/>
    </row>
    <row r="577" spans="2:12" x14ac:dyDescent="0.15">
      <c r="B577" s="25" t="s">
        <v>988</v>
      </c>
      <c r="C577" s="31">
        <v>0</v>
      </c>
      <c r="D577" s="90">
        <v>4</v>
      </c>
      <c r="E577" s="90">
        <v>7</v>
      </c>
      <c r="F577" s="90">
        <v>48</v>
      </c>
      <c r="G577" s="90">
        <v>59</v>
      </c>
      <c r="H577" s="27"/>
      <c r="I577" s="27"/>
      <c r="J577" s="28"/>
      <c r="K577" s="28"/>
      <c r="L577" s="29"/>
    </row>
    <row r="578" spans="2:12" x14ac:dyDescent="0.15">
      <c r="B578" s="25" t="s">
        <v>990</v>
      </c>
      <c r="C578" s="31">
        <v>0</v>
      </c>
      <c r="D578" s="90">
        <v>0</v>
      </c>
      <c r="E578" s="90">
        <v>5</v>
      </c>
      <c r="F578" s="90">
        <v>26</v>
      </c>
      <c r="G578" s="90">
        <v>31</v>
      </c>
      <c r="H578" s="27"/>
      <c r="I578" s="27"/>
      <c r="J578" s="28"/>
      <c r="K578" s="28"/>
      <c r="L578" s="29"/>
    </row>
    <row r="579" spans="2:12" x14ac:dyDescent="0.15">
      <c r="B579" s="25" t="s">
        <v>991</v>
      </c>
      <c r="C579" s="31">
        <v>0</v>
      </c>
      <c r="D579" s="90">
        <v>0</v>
      </c>
      <c r="E579" s="90">
        <v>8</v>
      </c>
      <c r="F579" s="90">
        <v>38</v>
      </c>
      <c r="G579" s="90">
        <v>46</v>
      </c>
      <c r="H579" s="27"/>
      <c r="I579" s="27"/>
      <c r="J579" s="28"/>
      <c r="K579" s="28"/>
      <c r="L579" s="29"/>
    </row>
    <row r="580" spans="2:12" x14ac:dyDescent="0.15">
      <c r="B580" s="25" t="s">
        <v>994</v>
      </c>
      <c r="C580" s="31">
        <v>0</v>
      </c>
      <c r="D580" s="90">
        <v>1</v>
      </c>
      <c r="E580" s="90">
        <v>8</v>
      </c>
      <c r="F580" s="90">
        <v>35</v>
      </c>
      <c r="G580" s="90">
        <v>44</v>
      </c>
      <c r="H580" s="27"/>
      <c r="I580" s="27"/>
      <c r="J580" s="28"/>
      <c r="K580" s="28"/>
      <c r="L580" s="29"/>
    </row>
    <row r="581" spans="2:12" x14ac:dyDescent="0.15">
      <c r="B581" s="25" t="s">
        <v>995</v>
      </c>
      <c r="C581" s="31">
        <v>0</v>
      </c>
      <c r="D581" s="90">
        <v>0</v>
      </c>
      <c r="E581" s="90">
        <v>8</v>
      </c>
      <c r="F581" s="90">
        <v>48</v>
      </c>
      <c r="G581" s="90">
        <v>56</v>
      </c>
      <c r="H581" s="27"/>
      <c r="I581" s="27"/>
      <c r="J581" s="28"/>
      <c r="K581" s="28"/>
      <c r="L581" s="29"/>
    </row>
    <row r="582" spans="2:12" x14ac:dyDescent="0.15">
      <c r="B582" s="25" t="s">
        <v>997</v>
      </c>
      <c r="C582" s="31">
        <v>0</v>
      </c>
      <c r="D582" s="90">
        <v>0</v>
      </c>
      <c r="E582" s="90">
        <v>19</v>
      </c>
      <c r="F582" s="90">
        <v>54</v>
      </c>
      <c r="G582" s="90">
        <v>73</v>
      </c>
      <c r="H582" s="27"/>
      <c r="I582" s="27"/>
      <c r="J582" s="28"/>
      <c r="K582" s="28"/>
      <c r="L582" s="29"/>
    </row>
    <row r="583" spans="2:12" x14ac:dyDescent="0.15">
      <c r="B583" s="25" t="s">
        <v>999</v>
      </c>
      <c r="C583" s="31">
        <v>0</v>
      </c>
      <c r="D583" s="90">
        <v>1</v>
      </c>
      <c r="E583" s="90">
        <v>12</v>
      </c>
      <c r="F583" s="90">
        <v>38</v>
      </c>
      <c r="G583" s="90">
        <v>51</v>
      </c>
      <c r="H583" s="27"/>
      <c r="I583" s="27"/>
      <c r="J583" s="28"/>
      <c r="K583" s="28"/>
      <c r="L583" s="29"/>
    </row>
    <row r="584" spans="2:12" x14ac:dyDescent="0.15">
      <c r="B584" s="25" t="s">
        <v>1001</v>
      </c>
      <c r="C584" s="31">
        <v>0</v>
      </c>
      <c r="D584" s="90">
        <v>1</v>
      </c>
      <c r="E584" s="90">
        <v>14</v>
      </c>
      <c r="F584" s="90">
        <v>41</v>
      </c>
      <c r="G584" s="90">
        <v>56</v>
      </c>
      <c r="H584" s="27"/>
      <c r="I584" s="27"/>
      <c r="J584" s="28"/>
      <c r="K584" s="28"/>
      <c r="L584" s="29"/>
    </row>
    <row r="585" spans="2:12" x14ac:dyDescent="0.15">
      <c r="B585" s="25" t="s">
        <v>1002</v>
      </c>
      <c r="C585" s="31">
        <v>0</v>
      </c>
      <c r="D585" s="90">
        <v>1</v>
      </c>
      <c r="E585" s="90">
        <v>7</v>
      </c>
      <c r="F585" s="90">
        <v>31</v>
      </c>
      <c r="G585" s="90">
        <v>37</v>
      </c>
      <c r="H585" s="27"/>
      <c r="I585" s="27"/>
      <c r="J585" s="28"/>
      <c r="K585" s="28"/>
      <c r="L585" s="29"/>
    </row>
    <row r="586" spans="2:12" x14ac:dyDescent="0.15">
      <c r="B586" s="25" t="s">
        <v>1006</v>
      </c>
      <c r="C586" s="31">
        <v>0</v>
      </c>
      <c r="D586" s="90">
        <v>2</v>
      </c>
      <c r="E586" s="90">
        <v>14</v>
      </c>
      <c r="F586" s="90">
        <v>31</v>
      </c>
      <c r="G586" s="90">
        <v>37</v>
      </c>
      <c r="H586" s="27"/>
      <c r="I586" s="27"/>
      <c r="J586" s="28"/>
      <c r="K586" s="28"/>
      <c r="L586" s="29"/>
    </row>
    <row r="587" spans="2:12" x14ac:dyDescent="0.15">
      <c r="B587" s="25" t="s">
        <v>1007</v>
      </c>
      <c r="C587" s="31">
        <v>0</v>
      </c>
      <c r="D587" s="90">
        <v>2</v>
      </c>
      <c r="E587" s="90">
        <v>8</v>
      </c>
      <c r="F587" s="90">
        <v>34</v>
      </c>
      <c r="G587" s="90">
        <v>44</v>
      </c>
      <c r="H587" s="27"/>
      <c r="I587" s="27"/>
      <c r="J587" s="28"/>
      <c r="K587" s="28"/>
      <c r="L587" s="29"/>
    </row>
    <row r="588" spans="2:12" x14ac:dyDescent="0.15">
      <c r="B588" s="25" t="s">
        <v>1009</v>
      </c>
      <c r="C588" s="31">
        <v>0</v>
      </c>
      <c r="D588" s="90">
        <v>6</v>
      </c>
      <c r="E588" s="90">
        <v>18</v>
      </c>
      <c r="F588" s="90">
        <v>38</v>
      </c>
      <c r="G588" s="90">
        <v>62</v>
      </c>
      <c r="H588" s="27"/>
      <c r="I588" s="27"/>
      <c r="J588" s="28"/>
      <c r="K588" s="28"/>
      <c r="L588" s="29"/>
    </row>
    <row r="589" spans="2:12" x14ac:dyDescent="0.15">
      <c r="B589" s="25" t="s">
        <v>1011</v>
      </c>
      <c r="C589" s="31">
        <v>0</v>
      </c>
      <c r="D589" s="90">
        <v>6</v>
      </c>
      <c r="E589" s="90">
        <v>12</v>
      </c>
      <c r="F589" s="90">
        <v>56</v>
      </c>
      <c r="G589" s="90">
        <v>74</v>
      </c>
      <c r="H589" s="27"/>
      <c r="I589" s="27"/>
      <c r="J589" s="28"/>
      <c r="K589" s="28"/>
      <c r="L589" s="29"/>
    </row>
    <row r="590" spans="2:12" x14ac:dyDescent="0.15">
      <c r="B590" s="25" t="s">
        <v>1013</v>
      </c>
      <c r="C590" s="31">
        <v>0</v>
      </c>
      <c r="D590" s="90">
        <v>4</v>
      </c>
      <c r="E590" s="90">
        <v>6</v>
      </c>
      <c r="F590" s="90">
        <v>22</v>
      </c>
      <c r="G590" s="90">
        <v>67</v>
      </c>
      <c r="H590" s="27"/>
      <c r="I590" s="27"/>
      <c r="J590" s="28"/>
      <c r="K590" s="28"/>
      <c r="L590" s="29"/>
    </row>
    <row r="591" spans="2:12" x14ac:dyDescent="0.15">
      <c r="B591" s="25" t="s">
        <v>1016</v>
      </c>
      <c r="C591" s="31">
        <v>0</v>
      </c>
      <c r="D591" s="90">
        <v>4</v>
      </c>
      <c r="E591" s="90">
        <v>5</v>
      </c>
      <c r="F591" s="90">
        <v>29</v>
      </c>
      <c r="G591" s="90">
        <v>38</v>
      </c>
      <c r="H591" s="27"/>
      <c r="I591" s="27"/>
      <c r="J591" s="28"/>
      <c r="K591" s="28"/>
      <c r="L591" s="29"/>
    </row>
    <row r="592" spans="2:12" x14ac:dyDescent="0.15">
      <c r="B592" s="25" t="s">
        <v>1017</v>
      </c>
      <c r="C592" s="31">
        <v>0</v>
      </c>
      <c r="D592" s="90">
        <v>0</v>
      </c>
      <c r="E592" s="90">
        <v>3</v>
      </c>
      <c r="F592" s="90">
        <v>28</v>
      </c>
      <c r="G592" s="90">
        <v>31</v>
      </c>
      <c r="H592" s="27"/>
      <c r="I592" s="27"/>
      <c r="J592" s="28"/>
      <c r="K592" s="28"/>
      <c r="L592" s="29"/>
    </row>
    <row r="593" spans="2:12" x14ac:dyDescent="0.15">
      <c r="B593" s="25" t="s">
        <v>1020</v>
      </c>
      <c r="C593" s="31">
        <v>0</v>
      </c>
      <c r="D593" s="90">
        <v>1</v>
      </c>
      <c r="E593" s="90">
        <v>9</v>
      </c>
      <c r="F593" s="90">
        <v>36</v>
      </c>
      <c r="G593" s="90">
        <v>46</v>
      </c>
      <c r="H593" s="27"/>
      <c r="I593" s="27"/>
      <c r="J593" s="28"/>
      <c r="K593" s="28"/>
      <c r="L593" s="29"/>
    </row>
    <row r="594" spans="2:12" x14ac:dyDescent="0.15">
      <c r="B594" s="25" t="s">
        <v>1021</v>
      </c>
      <c r="C594" s="31">
        <v>0</v>
      </c>
      <c r="D594" s="90">
        <v>3</v>
      </c>
      <c r="E594" s="90">
        <v>11</v>
      </c>
      <c r="F594" s="90">
        <v>39</v>
      </c>
      <c r="G594" s="90">
        <v>53</v>
      </c>
      <c r="H594" s="27"/>
      <c r="I594" s="27"/>
      <c r="J594" s="28"/>
      <c r="K594" s="28"/>
      <c r="L594" s="29"/>
    </row>
    <row r="595" spans="2:12" x14ac:dyDescent="0.15">
      <c r="B595" s="25" t="s">
        <v>1023</v>
      </c>
      <c r="C595" s="31">
        <v>0</v>
      </c>
      <c r="D595" s="90">
        <v>4</v>
      </c>
      <c r="E595" s="90">
        <v>15</v>
      </c>
      <c r="F595" s="90">
        <v>45</v>
      </c>
      <c r="G595" s="90">
        <v>64</v>
      </c>
      <c r="H595" s="27"/>
      <c r="I595" s="27"/>
      <c r="J595" s="28"/>
      <c r="K595" s="28"/>
      <c r="L595" s="29"/>
    </row>
    <row r="596" spans="2:12" x14ac:dyDescent="0.15">
      <c r="B596" s="25" t="s">
        <v>1026</v>
      </c>
      <c r="C596" s="31">
        <v>0</v>
      </c>
      <c r="D596" s="90">
        <v>4</v>
      </c>
      <c r="E596" s="90">
        <v>17</v>
      </c>
      <c r="F596" s="90">
        <v>50</v>
      </c>
      <c r="G596" s="90">
        <v>71</v>
      </c>
      <c r="H596" s="27"/>
      <c r="I596" s="27"/>
      <c r="J596" s="28"/>
      <c r="K596" s="28"/>
      <c r="L596" s="29"/>
    </row>
    <row r="597" spans="2:12" x14ac:dyDescent="0.15">
      <c r="B597" s="25" t="s">
        <v>1027</v>
      </c>
      <c r="C597" s="31">
        <v>0</v>
      </c>
      <c r="D597" s="90">
        <v>3</v>
      </c>
      <c r="E597" s="90">
        <v>13</v>
      </c>
      <c r="F597" s="90">
        <v>51</v>
      </c>
      <c r="G597" s="90">
        <f t="shared" ref="G597:G618" si="0">C597+D597+E597+F597</f>
        <v>67</v>
      </c>
      <c r="H597" s="27"/>
      <c r="I597" s="27"/>
      <c r="J597" s="28"/>
      <c r="K597" s="28"/>
      <c r="L597" s="29"/>
    </row>
    <row r="598" spans="2:12" x14ac:dyDescent="0.15">
      <c r="B598" s="25" t="s">
        <v>1029</v>
      </c>
      <c r="C598" s="31">
        <v>0</v>
      </c>
      <c r="D598" s="90">
        <v>4</v>
      </c>
      <c r="E598" s="90">
        <v>7</v>
      </c>
      <c r="F598" s="90">
        <v>56</v>
      </c>
      <c r="G598" s="90">
        <f t="shared" si="0"/>
        <v>67</v>
      </c>
      <c r="H598" s="27"/>
      <c r="I598" s="27"/>
      <c r="J598" s="28"/>
      <c r="K598" s="28"/>
      <c r="L598" s="29"/>
    </row>
    <row r="599" spans="2:12" x14ac:dyDescent="0.15">
      <c r="B599" s="25" t="s">
        <v>1031</v>
      </c>
      <c r="C599" s="31">
        <v>0</v>
      </c>
      <c r="D599" s="90">
        <v>0</v>
      </c>
      <c r="E599" s="90">
        <v>3</v>
      </c>
      <c r="F599" s="90">
        <v>60</v>
      </c>
      <c r="G599" s="90">
        <f t="shared" si="0"/>
        <v>63</v>
      </c>
      <c r="H599" s="27"/>
      <c r="I599" s="27"/>
      <c r="J599" s="28"/>
      <c r="K599" s="28"/>
      <c r="L599" s="29"/>
    </row>
    <row r="600" spans="2:12" x14ac:dyDescent="0.15">
      <c r="B600" s="25" t="s">
        <v>1033</v>
      </c>
      <c r="C600" s="31">
        <v>0</v>
      </c>
      <c r="D600" s="90">
        <v>4</v>
      </c>
      <c r="E600" s="90">
        <v>8</v>
      </c>
      <c r="F600" s="90">
        <v>50</v>
      </c>
      <c r="G600" s="90">
        <f t="shared" si="0"/>
        <v>62</v>
      </c>
      <c r="H600" s="27"/>
      <c r="I600" s="27"/>
      <c r="J600" s="28"/>
      <c r="K600" s="28"/>
      <c r="L600" s="29"/>
    </row>
    <row r="601" spans="2:12" x14ac:dyDescent="0.15">
      <c r="B601" s="25" t="s">
        <v>1035</v>
      </c>
      <c r="C601" s="31">
        <v>0</v>
      </c>
      <c r="D601" s="90">
        <v>7</v>
      </c>
      <c r="E601" s="90">
        <v>5</v>
      </c>
      <c r="F601" s="90">
        <v>54</v>
      </c>
      <c r="G601" s="90">
        <f t="shared" si="0"/>
        <v>66</v>
      </c>
      <c r="H601" s="27"/>
      <c r="I601" s="27"/>
      <c r="J601" s="28"/>
      <c r="K601" s="28"/>
      <c r="L601" s="29"/>
    </row>
    <row r="602" spans="2:12" x14ac:dyDescent="0.15">
      <c r="B602" s="25" t="s">
        <v>1037</v>
      </c>
      <c r="C602" s="31">
        <v>0</v>
      </c>
      <c r="D602" s="90">
        <v>3</v>
      </c>
      <c r="E602" s="90">
        <v>6</v>
      </c>
      <c r="F602" s="90">
        <v>44</v>
      </c>
      <c r="G602" s="90">
        <f t="shared" si="0"/>
        <v>53</v>
      </c>
      <c r="H602" s="27"/>
      <c r="I602" s="27"/>
      <c r="J602" s="28"/>
      <c r="K602" s="28"/>
      <c r="L602" s="29"/>
    </row>
    <row r="603" spans="2:12" x14ac:dyDescent="0.15">
      <c r="B603" s="25" t="s">
        <v>1039</v>
      </c>
      <c r="C603" s="31">
        <v>0</v>
      </c>
      <c r="D603" s="90">
        <v>7</v>
      </c>
      <c r="E603" s="90">
        <v>11</v>
      </c>
      <c r="F603" s="90">
        <v>44</v>
      </c>
      <c r="G603" s="90">
        <f t="shared" si="0"/>
        <v>62</v>
      </c>
      <c r="H603" s="27"/>
      <c r="I603" s="27"/>
      <c r="J603" s="28"/>
      <c r="K603" s="28"/>
      <c r="L603" s="29"/>
    </row>
    <row r="604" spans="2:12" x14ac:dyDescent="0.15">
      <c r="B604" s="25" t="s">
        <v>1041</v>
      </c>
      <c r="C604" s="31">
        <v>0</v>
      </c>
      <c r="D604" s="90">
        <v>4</v>
      </c>
      <c r="E604" s="90">
        <v>5</v>
      </c>
      <c r="F604" s="90">
        <v>51</v>
      </c>
      <c r="G604" s="90">
        <f t="shared" si="0"/>
        <v>60</v>
      </c>
      <c r="H604" s="27"/>
      <c r="I604" s="27"/>
      <c r="J604" s="28"/>
      <c r="K604" s="28"/>
      <c r="L604" s="29"/>
    </row>
    <row r="605" spans="2:12" x14ac:dyDescent="0.15">
      <c r="B605" s="25" t="s">
        <v>1044</v>
      </c>
      <c r="C605" s="31">
        <v>0</v>
      </c>
      <c r="D605" s="90">
        <v>5</v>
      </c>
      <c r="E605" s="90">
        <v>5</v>
      </c>
      <c r="F605" s="90">
        <v>59</v>
      </c>
      <c r="G605" s="90">
        <f t="shared" si="0"/>
        <v>69</v>
      </c>
      <c r="H605" s="27"/>
      <c r="I605" s="27"/>
      <c r="J605" s="28"/>
      <c r="K605" s="28"/>
      <c r="L605" s="29"/>
    </row>
    <row r="606" spans="2:12" x14ac:dyDescent="0.15">
      <c r="B606" s="25" t="s">
        <v>1047</v>
      </c>
      <c r="C606" s="31">
        <v>0</v>
      </c>
      <c r="D606" s="90">
        <v>5</v>
      </c>
      <c r="E606" s="90">
        <v>6</v>
      </c>
      <c r="F606" s="90">
        <v>41</v>
      </c>
      <c r="G606" s="90">
        <f t="shared" si="0"/>
        <v>52</v>
      </c>
      <c r="H606" s="27"/>
      <c r="I606" s="27"/>
      <c r="J606" s="28"/>
      <c r="K606" s="28"/>
      <c r="L606" s="29"/>
    </row>
    <row r="607" spans="2:12" x14ac:dyDescent="0.15">
      <c r="B607" s="25" t="s">
        <v>1050</v>
      </c>
      <c r="C607" s="31">
        <v>0</v>
      </c>
      <c r="D607" s="90">
        <v>6</v>
      </c>
      <c r="E607" s="90">
        <v>4</v>
      </c>
      <c r="F607" s="90">
        <v>49</v>
      </c>
      <c r="G607" s="90">
        <f t="shared" si="0"/>
        <v>59</v>
      </c>
      <c r="H607" s="27"/>
      <c r="I607" s="27"/>
      <c r="J607" s="28"/>
      <c r="K607" s="28"/>
      <c r="L607" s="29"/>
    </row>
    <row r="608" spans="2:12" x14ac:dyDescent="0.15">
      <c r="B608" s="25" t="s">
        <v>1052</v>
      </c>
      <c r="C608" s="31">
        <v>0</v>
      </c>
      <c r="D608" s="90">
        <v>5</v>
      </c>
      <c r="E608" s="90">
        <v>5</v>
      </c>
      <c r="F608" s="90">
        <v>40</v>
      </c>
      <c r="G608" s="90">
        <f t="shared" si="0"/>
        <v>50</v>
      </c>
      <c r="H608" s="27"/>
      <c r="I608" s="27"/>
      <c r="J608" s="28"/>
      <c r="K608" s="28"/>
      <c r="L608" s="29"/>
    </row>
    <row r="609" spans="2:12" x14ac:dyDescent="0.15">
      <c r="B609" s="25" t="s">
        <v>1056</v>
      </c>
      <c r="C609" s="31">
        <v>0</v>
      </c>
      <c r="D609" s="90">
        <v>2</v>
      </c>
      <c r="E609" s="90">
        <v>8</v>
      </c>
      <c r="F609" s="90">
        <v>45</v>
      </c>
      <c r="G609" s="90">
        <f t="shared" si="0"/>
        <v>55</v>
      </c>
      <c r="H609" s="27"/>
      <c r="I609" s="27"/>
      <c r="J609" s="28"/>
      <c r="K609" s="28"/>
      <c r="L609" s="29"/>
    </row>
    <row r="610" spans="2:12" x14ac:dyDescent="0.15">
      <c r="B610" s="25" t="s">
        <v>1059</v>
      </c>
      <c r="C610" s="31">
        <v>0</v>
      </c>
      <c r="D610" s="90">
        <v>3</v>
      </c>
      <c r="E610" s="90">
        <v>9</v>
      </c>
      <c r="F610" s="90">
        <v>32</v>
      </c>
      <c r="G610" s="90">
        <f t="shared" si="0"/>
        <v>44</v>
      </c>
      <c r="H610" s="27"/>
      <c r="I610" s="27"/>
      <c r="J610" s="28"/>
      <c r="K610" s="28"/>
      <c r="L610" s="29"/>
    </row>
    <row r="611" spans="2:12" x14ac:dyDescent="0.15">
      <c r="B611" s="25" t="s">
        <v>1062</v>
      </c>
      <c r="C611" s="31">
        <v>0</v>
      </c>
      <c r="D611" s="90">
        <v>4</v>
      </c>
      <c r="E611" s="90">
        <v>8</v>
      </c>
      <c r="F611" s="90">
        <v>46</v>
      </c>
      <c r="G611" s="90">
        <f t="shared" si="0"/>
        <v>58</v>
      </c>
      <c r="H611" s="27"/>
      <c r="I611" s="27"/>
      <c r="J611" s="28"/>
      <c r="K611" s="28"/>
      <c r="L611" s="29"/>
    </row>
    <row r="612" spans="2:12" x14ac:dyDescent="0.15">
      <c r="B612" s="25" t="s">
        <v>1065</v>
      </c>
      <c r="C612" s="31">
        <v>0</v>
      </c>
      <c r="D612" s="90">
        <v>4</v>
      </c>
      <c r="E612" s="90">
        <v>8</v>
      </c>
      <c r="F612" s="90">
        <v>46</v>
      </c>
      <c r="G612" s="90">
        <f t="shared" si="0"/>
        <v>58</v>
      </c>
      <c r="H612" s="27"/>
      <c r="I612" s="27"/>
      <c r="J612" s="28"/>
      <c r="K612" s="28"/>
      <c r="L612" s="29"/>
    </row>
    <row r="613" spans="2:12" x14ac:dyDescent="0.15">
      <c r="B613" s="25" t="s">
        <v>1077</v>
      </c>
      <c r="C613" s="31">
        <v>2</v>
      </c>
      <c r="D613" s="90">
        <v>4</v>
      </c>
      <c r="E613" s="90">
        <v>4</v>
      </c>
      <c r="F613" s="90">
        <v>32</v>
      </c>
      <c r="G613" s="90">
        <f t="shared" si="0"/>
        <v>42</v>
      </c>
      <c r="H613" s="27"/>
      <c r="I613" s="27"/>
      <c r="J613" s="28"/>
      <c r="K613" s="28"/>
      <c r="L613" s="29"/>
    </row>
    <row r="614" spans="2:12" x14ac:dyDescent="0.15">
      <c r="B614" s="25" t="s">
        <v>1081</v>
      </c>
      <c r="C614" s="31">
        <v>8</v>
      </c>
      <c r="D614" s="90">
        <v>4</v>
      </c>
      <c r="E614" s="90">
        <v>6</v>
      </c>
      <c r="F614" s="90">
        <v>36</v>
      </c>
      <c r="G614" s="90">
        <f t="shared" si="0"/>
        <v>54</v>
      </c>
      <c r="H614" s="27"/>
      <c r="I614" s="27"/>
      <c r="J614" s="28"/>
      <c r="K614" s="28"/>
      <c r="L614" s="29"/>
    </row>
    <row r="615" spans="2:12" x14ac:dyDescent="0.15">
      <c r="B615" s="25" t="s">
        <v>1084</v>
      </c>
      <c r="C615" s="31">
        <v>6</v>
      </c>
      <c r="D615" s="90">
        <v>5</v>
      </c>
      <c r="E615" s="90">
        <v>3</v>
      </c>
      <c r="F615" s="90">
        <v>43</v>
      </c>
      <c r="G615" s="90">
        <f t="shared" si="0"/>
        <v>57</v>
      </c>
      <c r="H615" s="27"/>
      <c r="I615" s="27"/>
      <c r="J615" s="28"/>
      <c r="K615" s="28"/>
      <c r="L615" s="29"/>
    </row>
    <row r="616" spans="2:12" x14ac:dyDescent="0.15">
      <c r="B616" s="25" t="s">
        <v>1086</v>
      </c>
      <c r="C616" s="31">
        <v>6</v>
      </c>
      <c r="D616" s="90">
        <v>5</v>
      </c>
      <c r="E616" s="90">
        <v>3</v>
      </c>
      <c r="F616" s="90">
        <v>43</v>
      </c>
      <c r="G616" s="90">
        <f t="shared" si="0"/>
        <v>57</v>
      </c>
      <c r="H616" s="27"/>
      <c r="I616" s="27"/>
      <c r="J616" s="28"/>
      <c r="K616" s="28"/>
      <c r="L616" s="29"/>
    </row>
    <row r="617" spans="2:12" x14ac:dyDescent="0.15">
      <c r="B617" s="25" t="s">
        <v>1089</v>
      </c>
      <c r="C617" s="31">
        <v>9</v>
      </c>
      <c r="D617" s="90">
        <v>7</v>
      </c>
      <c r="E617" s="90">
        <v>7</v>
      </c>
      <c r="F617" s="90">
        <v>38</v>
      </c>
      <c r="G617" s="90">
        <f t="shared" si="0"/>
        <v>61</v>
      </c>
      <c r="H617" s="27"/>
      <c r="I617" s="27"/>
      <c r="J617" s="28"/>
      <c r="K617" s="28"/>
      <c r="L617" s="29"/>
    </row>
    <row r="618" spans="2:12" x14ac:dyDescent="0.15">
      <c r="B618" s="25" t="s">
        <v>1092</v>
      </c>
      <c r="C618" s="31">
        <v>8</v>
      </c>
      <c r="D618" s="90">
        <v>7</v>
      </c>
      <c r="E618" s="90">
        <v>13</v>
      </c>
      <c r="F618" s="90">
        <v>50</v>
      </c>
      <c r="G618" s="90">
        <f t="shared" si="0"/>
        <v>78</v>
      </c>
      <c r="H618" s="27"/>
      <c r="I618" s="27"/>
      <c r="J618" s="28"/>
      <c r="K618" s="28"/>
      <c r="L618" s="29"/>
    </row>
    <row r="619" spans="2:12" x14ac:dyDescent="0.15">
      <c r="B619" s="25" t="s">
        <v>1095</v>
      </c>
      <c r="C619" s="31">
        <v>7</v>
      </c>
      <c r="D619" s="90">
        <v>12</v>
      </c>
      <c r="E619" s="90">
        <v>12</v>
      </c>
      <c r="F619" s="90">
        <v>40</v>
      </c>
      <c r="G619" s="90">
        <f>C619+D619+E619+F619</f>
        <v>71</v>
      </c>
      <c r="H619" s="27"/>
      <c r="I619" s="27"/>
      <c r="J619" s="28"/>
      <c r="K619" s="28"/>
      <c r="L619" s="29"/>
    </row>
    <row r="620" spans="2:12" x14ac:dyDescent="0.15">
      <c r="B620" s="25" t="s">
        <v>1113</v>
      </c>
      <c r="C620" s="31">
        <v>4</v>
      </c>
      <c r="D620" s="90">
        <v>6</v>
      </c>
      <c r="E620" s="90">
        <v>5</v>
      </c>
      <c r="F620" s="90">
        <v>40</v>
      </c>
      <c r="G620" s="90">
        <v>55</v>
      </c>
      <c r="H620" s="27"/>
      <c r="I620" s="27"/>
      <c r="J620" s="28"/>
      <c r="K620" s="28"/>
      <c r="L620" s="29"/>
    </row>
    <row r="621" spans="2:12" x14ac:dyDescent="0.15">
      <c r="B621" s="25" t="s">
        <v>1116</v>
      </c>
      <c r="C621" s="31">
        <v>0</v>
      </c>
      <c r="D621" s="90">
        <v>2</v>
      </c>
      <c r="E621" s="90">
        <v>6</v>
      </c>
      <c r="F621" s="90">
        <v>55</v>
      </c>
      <c r="G621" s="90">
        <v>63</v>
      </c>
      <c r="H621" s="27"/>
      <c r="I621" s="27"/>
      <c r="J621" s="28"/>
      <c r="K621" s="28"/>
      <c r="L621" s="29"/>
    </row>
    <row r="622" spans="2:12" x14ac:dyDescent="0.15">
      <c r="B622" s="25" t="s">
        <v>1119</v>
      </c>
      <c r="C622" s="31">
        <v>2</v>
      </c>
      <c r="D622" s="90">
        <v>9</v>
      </c>
      <c r="E622" s="90">
        <v>8</v>
      </c>
      <c r="F622" s="90">
        <v>50</v>
      </c>
      <c r="G622" s="90">
        <v>69</v>
      </c>
      <c r="H622" s="27"/>
      <c r="I622" s="27"/>
      <c r="J622" s="28"/>
      <c r="K622" s="28"/>
      <c r="L622" s="29"/>
    </row>
    <row r="623" spans="2:12" x14ac:dyDescent="0.15">
      <c r="B623" s="25" t="s">
        <v>1122</v>
      </c>
      <c r="C623" s="31">
        <v>3</v>
      </c>
      <c r="D623" s="90">
        <v>5</v>
      </c>
      <c r="E623" s="90">
        <v>6</v>
      </c>
      <c r="F623" s="90">
        <v>55</v>
      </c>
      <c r="G623" s="90">
        <v>69</v>
      </c>
      <c r="H623" s="27"/>
      <c r="I623" s="27"/>
      <c r="J623" s="28"/>
      <c r="K623" s="28"/>
      <c r="L623" s="29"/>
    </row>
    <row r="624" spans="2:12" x14ac:dyDescent="0.15">
      <c r="B624" s="25" t="s">
        <v>1125</v>
      </c>
      <c r="C624" s="31">
        <v>1</v>
      </c>
      <c r="D624" s="90">
        <v>5</v>
      </c>
      <c r="E624" s="90">
        <v>6</v>
      </c>
      <c r="F624" s="90">
        <v>57</v>
      </c>
      <c r="G624" s="90">
        <v>69</v>
      </c>
      <c r="H624" s="27"/>
      <c r="I624" s="27"/>
      <c r="J624" s="28"/>
      <c r="K624" s="28"/>
      <c r="L624" s="29"/>
    </row>
    <row r="625" spans="1:12" x14ac:dyDescent="0.15">
      <c r="B625" s="25" t="s">
        <v>1129</v>
      </c>
      <c r="C625" s="31">
        <v>1</v>
      </c>
      <c r="D625" s="90">
        <v>5</v>
      </c>
      <c r="E625" s="90">
        <v>6</v>
      </c>
      <c r="F625" s="90">
        <v>57</v>
      </c>
      <c r="G625" s="90">
        <v>69</v>
      </c>
      <c r="H625" s="27"/>
      <c r="I625" s="27"/>
      <c r="J625" s="28"/>
      <c r="K625" s="28"/>
      <c r="L625" s="29"/>
    </row>
    <row r="626" spans="1:12" x14ac:dyDescent="0.15">
      <c r="B626" s="25" t="s">
        <v>1131</v>
      </c>
      <c r="C626" s="31">
        <v>1</v>
      </c>
      <c r="D626" s="90">
        <v>5</v>
      </c>
      <c r="E626" s="90">
        <v>6</v>
      </c>
      <c r="F626" s="90">
        <v>57</v>
      </c>
      <c r="G626" s="90">
        <v>69</v>
      </c>
      <c r="H626" s="27"/>
      <c r="I626" s="27"/>
      <c r="J626" s="28"/>
      <c r="K626" s="28"/>
      <c r="L626" s="29"/>
    </row>
    <row r="627" spans="1:12" x14ac:dyDescent="0.15">
      <c r="B627" s="25" t="s">
        <v>1133</v>
      </c>
      <c r="C627" s="31">
        <v>1</v>
      </c>
      <c r="D627" s="90">
        <v>5</v>
      </c>
      <c r="E627" s="90">
        <v>12</v>
      </c>
      <c r="F627" s="90">
        <v>68</v>
      </c>
      <c r="G627" s="90">
        <v>86</v>
      </c>
      <c r="H627" s="27"/>
      <c r="I627" s="27"/>
      <c r="J627" s="28"/>
      <c r="K627" s="28"/>
      <c r="L627" s="29"/>
    </row>
    <row r="628" spans="1:12" x14ac:dyDescent="0.15">
      <c r="B628" s="25" t="s">
        <v>1137</v>
      </c>
      <c r="C628" s="31">
        <v>1</v>
      </c>
      <c r="D628" s="90">
        <v>5</v>
      </c>
      <c r="E628" s="90">
        <v>18</v>
      </c>
      <c r="F628" s="90">
        <v>69</v>
      </c>
      <c r="G628" s="90">
        <v>93</v>
      </c>
      <c r="H628" s="27"/>
      <c r="I628" s="27"/>
      <c r="J628" s="28"/>
      <c r="K628" s="28"/>
      <c r="L628" s="29"/>
    </row>
    <row r="629" spans="1:12" x14ac:dyDescent="0.15">
      <c r="B629" s="25" t="s">
        <v>1140</v>
      </c>
      <c r="C629" s="31">
        <v>1</v>
      </c>
      <c r="D629" s="90">
        <v>5</v>
      </c>
      <c r="E629" s="90">
        <v>15</v>
      </c>
      <c r="F629" s="90">
        <v>54</v>
      </c>
      <c r="G629" s="90">
        <v>75</v>
      </c>
      <c r="H629" s="27"/>
      <c r="I629" s="27"/>
      <c r="J629" s="28"/>
      <c r="K629" s="28"/>
      <c r="L629" s="29"/>
    </row>
    <row r="630" spans="1:12" x14ac:dyDescent="0.15">
      <c r="B630" s="25" t="s">
        <v>1143</v>
      </c>
      <c r="C630" s="31">
        <v>4</v>
      </c>
      <c r="D630" s="90">
        <v>2</v>
      </c>
      <c r="E630" s="90">
        <v>8</v>
      </c>
      <c r="F630" s="90">
        <v>40</v>
      </c>
      <c r="G630" s="90">
        <v>54</v>
      </c>
      <c r="H630" s="27"/>
      <c r="I630" s="27"/>
      <c r="J630" s="28"/>
      <c r="K630" s="28"/>
      <c r="L630" s="29"/>
    </row>
    <row r="631" spans="1:12" x14ac:dyDescent="0.15">
      <c r="A631" s="30"/>
      <c r="B631" s="25" t="s">
        <v>1146</v>
      </c>
      <c r="C631" s="31">
        <v>4</v>
      </c>
      <c r="D631" s="90">
        <v>2</v>
      </c>
      <c r="E631" s="90">
        <v>4</v>
      </c>
      <c r="F631" s="90">
        <v>15</v>
      </c>
      <c r="G631" s="90">
        <v>25</v>
      </c>
      <c r="H631" s="27"/>
      <c r="I631" s="27"/>
      <c r="J631" s="28"/>
      <c r="K631" s="28"/>
      <c r="L631" s="29"/>
    </row>
    <row r="632" spans="1:12" x14ac:dyDescent="0.15">
      <c r="A632" s="30"/>
      <c r="B632" s="25" t="s">
        <v>1153</v>
      </c>
      <c r="C632" s="31">
        <v>5</v>
      </c>
      <c r="D632" s="90">
        <v>2</v>
      </c>
      <c r="E632" s="90">
        <v>2</v>
      </c>
      <c r="F632" s="90">
        <v>22</v>
      </c>
      <c r="G632" s="90">
        <v>31</v>
      </c>
      <c r="H632" s="27"/>
      <c r="I632" s="27"/>
      <c r="J632" s="28"/>
      <c r="K632" s="28"/>
      <c r="L632" s="29"/>
    </row>
    <row r="633" spans="1:12" x14ac:dyDescent="0.15">
      <c r="A633" s="30"/>
      <c r="B633" s="25" t="s">
        <v>1161</v>
      </c>
      <c r="C633" s="31">
        <v>1</v>
      </c>
      <c r="D633" s="90">
        <v>8</v>
      </c>
      <c r="E633" s="90">
        <v>6</v>
      </c>
      <c r="F633" s="90">
        <v>14</v>
      </c>
      <c r="G633" s="90">
        <v>29</v>
      </c>
      <c r="H633" s="27"/>
      <c r="I633" s="27"/>
      <c r="J633" s="28"/>
      <c r="K633" s="28"/>
      <c r="L633" s="29"/>
    </row>
    <row r="634" spans="1:12" x14ac:dyDescent="0.15">
      <c r="A634" s="30"/>
      <c r="B634" s="25" t="s">
        <v>1171</v>
      </c>
      <c r="C634" s="31">
        <v>2</v>
      </c>
      <c r="D634" s="90">
        <v>7</v>
      </c>
      <c r="E634" s="90">
        <v>11</v>
      </c>
      <c r="F634" s="90">
        <v>45</v>
      </c>
      <c r="G634" s="90">
        <v>65</v>
      </c>
      <c r="H634" s="27"/>
      <c r="I634" s="27"/>
      <c r="J634" s="28"/>
      <c r="K634" s="28"/>
      <c r="L634" s="29"/>
    </row>
    <row r="635" spans="1:12" x14ac:dyDescent="0.15">
      <c r="A635" s="30"/>
      <c r="B635" s="25" t="s">
        <v>1176</v>
      </c>
      <c r="C635" s="31">
        <v>2</v>
      </c>
      <c r="D635" s="90">
        <v>7</v>
      </c>
      <c r="E635" s="90">
        <v>11</v>
      </c>
      <c r="F635" s="90">
        <v>45</v>
      </c>
      <c r="G635" s="90">
        <v>65</v>
      </c>
      <c r="H635" s="27"/>
      <c r="I635" s="27"/>
      <c r="J635" s="28"/>
      <c r="K635" s="28"/>
      <c r="L635" s="29"/>
    </row>
    <row r="636" spans="1:12" x14ac:dyDescent="0.15">
      <c r="A636" s="30"/>
      <c r="B636" s="25" t="s">
        <v>1179</v>
      </c>
      <c r="C636" s="31">
        <v>3</v>
      </c>
      <c r="D636" s="90">
        <v>0</v>
      </c>
      <c r="E636" s="90">
        <v>2</v>
      </c>
      <c r="F636" s="90">
        <v>12</v>
      </c>
      <c r="G636" s="90">
        <v>17</v>
      </c>
      <c r="H636" s="27"/>
      <c r="I636" s="27"/>
      <c r="J636" s="28"/>
      <c r="K636" s="28"/>
      <c r="L636" s="29"/>
    </row>
    <row r="637" spans="1:12" x14ac:dyDescent="0.15">
      <c r="A637" s="30"/>
      <c r="B637" s="25" t="s">
        <v>1181</v>
      </c>
      <c r="C637" s="31">
        <v>9</v>
      </c>
      <c r="D637" s="90">
        <v>4</v>
      </c>
      <c r="E637" s="90">
        <v>10</v>
      </c>
      <c r="F637" s="90">
        <v>28</v>
      </c>
      <c r="G637" s="90">
        <v>51</v>
      </c>
      <c r="H637" s="27"/>
      <c r="I637" s="27"/>
      <c r="J637" s="28"/>
      <c r="K637" s="28"/>
      <c r="L637" s="29"/>
    </row>
    <row r="638" spans="1:12" x14ac:dyDescent="0.15">
      <c r="A638" s="30"/>
      <c r="B638" s="25" t="s">
        <v>1186</v>
      </c>
      <c r="C638" s="31">
        <v>8</v>
      </c>
      <c r="D638" s="90">
        <v>4</v>
      </c>
      <c r="E638" s="90">
        <v>2</v>
      </c>
      <c r="F638" s="90">
        <v>23</v>
      </c>
      <c r="G638" s="90">
        <v>37</v>
      </c>
      <c r="H638" s="27"/>
      <c r="I638" s="27"/>
      <c r="J638" s="28"/>
      <c r="K638" s="28"/>
      <c r="L638" s="29"/>
    </row>
    <row r="639" spans="1:12" x14ac:dyDescent="0.15">
      <c r="A639" s="30"/>
      <c r="B639" s="25" t="s">
        <v>1188</v>
      </c>
      <c r="C639" s="31">
        <v>11</v>
      </c>
      <c r="D639" s="90">
        <v>6</v>
      </c>
      <c r="E639" s="90">
        <v>5</v>
      </c>
      <c r="F639" s="90">
        <v>26</v>
      </c>
      <c r="G639" s="90">
        <v>48</v>
      </c>
      <c r="H639" s="27"/>
      <c r="I639" s="27"/>
      <c r="J639" s="28"/>
      <c r="K639" s="28"/>
      <c r="L639" s="29"/>
    </row>
    <row r="640" spans="1:12" x14ac:dyDescent="0.15">
      <c r="A640" s="30"/>
      <c r="B640" s="25" t="s">
        <v>1193</v>
      </c>
      <c r="C640" s="31">
        <v>8</v>
      </c>
      <c r="D640" s="90">
        <v>5</v>
      </c>
      <c r="E640" s="90">
        <v>11</v>
      </c>
      <c r="F640" s="90">
        <v>36</v>
      </c>
      <c r="G640" s="90">
        <v>60</v>
      </c>
      <c r="H640" s="27"/>
      <c r="I640" s="27"/>
      <c r="J640" s="28"/>
      <c r="K640" s="28"/>
      <c r="L640" s="29"/>
    </row>
    <row r="641" spans="1:256" x14ac:dyDescent="0.15">
      <c r="A641" s="30"/>
      <c r="B641" s="25" t="s">
        <v>1196</v>
      </c>
      <c r="C641" s="31">
        <v>7</v>
      </c>
      <c r="D641" s="90">
        <v>6</v>
      </c>
      <c r="E641" s="90">
        <v>15</v>
      </c>
      <c r="F641" s="90">
        <v>33</v>
      </c>
      <c r="G641" s="90">
        <v>61</v>
      </c>
      <c r="H641" s="27"/>
      <c r="I641" s="27"/>
      <c r="J641" s="28"/>
      <c r="K641" s="28"/>
      <c r="L641" s="29"/>
    </row>
    <row r="642" spans="1:256" x14ac:dyDescent="0.15">
      <c r="A642" s="30"/>
      <c r="B642" s="25" t="s">
        <v>1199</v>
      </c>
      <c r="C642" s="31">
        <v>4</v>
      </c>
      <c r="D642" s="90">
        <v>5</v>
      </c>
      <c r="E642" s="90">
        <v>11</v>
      </c>
      <c r="F642" s="90">
        <v>32</v>
      </c>
      <c r="G642" s="90">
        <v>52</v>
      </c>
      <c r="H642" s="27"/>
      <c r="I642" s="27"/>
      <c r="J642" s="28"/>
      <c r="K642" s="28"/>
      <c r="L642" s="29"/>
    </row>
    <row r="643" spans="1:256" x14ac:dyDescent="0.15">
      <c r="A643" s="30"/>
      <c r="B643" s="25" t="s">
        <v>1203</v>
      </c>
      <c r="C643" s="31">
        <v>0</v>
      </c>
      <c r="D643" s="90">
        <v>2</v>
      </c>
      <c r="E643" s="90">
        <v>4</v>
      </c>
      <c r="F643" s="90">
        <v>22</v>
      </c>
      <c r="G643" s="90">
        <v>28</v>
      </c>
      <c r="H643" s="27"/>
      <c r="I643" s="27"/>
      <c r="J643" s="28"/>
      <c r="K643" s="28"/>
      <c r="L643" s="29"/>
    </row>
    <row r="644" spans="1:256" x14ac:dyDescent="0.15">
      <c r="A644" s="30"/>
      <c r="B644" s="25" t="s">
        <v>1206</v>
      </c>
      <c r="C644" s="31">
        <v>4</v>
      </c>
      <c r="D644" s="90">
        <v>2</v>
      </c>
      <c r="E644" s="90">
        <v>9</v>
      </c>
      <c r="F644" s="90">
        <v>25</v>
      </c>
      <c r="G644" s="90">
        <v>40</v>
      </c>
      <c r="H644" s="27"/>
      <c r="I644" s="27"/>
      <c r="J644" s="28"/>
      <c r="K644" s="28"/>
      <c r="L644" s="29"/>
    </row>
    <row r="645" spans="1:256" x14ac:dyDescent="0.15">
      <c r="A645" s="30"/>
      <c r="B645" s="25" t="s">
        <v>1208</v>
      </c>
      <c r="C645" s="31">
        <v>8</v>
      </c>
      <c r="D645" s="90">
        <v>8</v>
      </c>
      <c r="E645" s="90">
        <v>14</v>
      </c>
      <c r="F645" s="90">
        <v>35</v>
      </c>
      <c r="G645" s="90">
        <v>65</v>
      </c>
      <c r="H645" s="27"/>
      <c r="I645" s="27"/>
      <c r="J645" s="28"/>
      <c r="K645" s="28"/>
      <c r="L645" s="29"/>
    </row>
    <row r="646" spans="1:256" x14ac:dyDescent="0.15">
      <c r="A646" s="30"/>
      <c r="B646" s="25" t="s">
        <v>1213</v>
      </c>
      <c r="C646" s="31">
        <v>8</v>
      </c>
      <c r="D646" s="90">
        <v>8</v>
      </c>
      <c r="E646" s="90">
        <v>14</v>
      </c>
      <c r="F646" s="90">
        <v>35</v>
      </c>
      <c r="G646" s="90">
        <v>65</v>
      </c>
      <c r="H646" s="27"/>
      <c r="I646" s="27"/>
      <c r="J646" s="28"/>
      <c r="K646" s="28"/>
      <c r="L646" s="29"/>
    </row>
    <row r="647" spans="1:256" ht="13.5" customHeight="1" x14ac:dyDescent="0.15">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x14ac:dyDescent="0.15">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x14ac:dyDescent="0.15">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x14ac:dyDescent="0.15">
      <c r="A650" s="30"/>
      <c r="B650" s="25" t="s">
        <v>1224</v>
      </c>
      <c r="C650" s="31">
        <v>6</v>
      </c>
      <c r="D650" s="90">
        <v>8</v>
      </c>
      <c r="E650" s="90">
        <v>9</v>
      </c>
      <c r="F650" s="90">
        <v>46</v>
      </c>
      <c r="G650" s="90">
        <v>69</v>
      </c>
    </row>
    <row r="651" spans="1:256" x14ac:dyDescent="0.15">
      <c r="A651" s="30"/>
      <c r="B651" s="25" t="s">
        <v>1228</v>
      </c>
      <c r="C651" s="31">
        <v>6</v>
      </c>
      <c r="D651" s="90">
        <v>6</v>
      </c>
      <c r="E651" s="90">
        <v>7</v>
      </c>
      <c r="F651" s="90">
        <v>68</v>
      </c>
      <c r="G651" s="90">
        <v>87</v>
      </c>
    </row>
    <row r="652" spans="1:256" x14ac:dyDescent="0.15">
      <c r="A652" s="30"/>
      <c r="B652" s="355" t="s">
        <v>1231</v>
      </c>
      <c r="C652" s="31">
        <v>14</v>
      </c>
      <c r="D652" s="90">
        <v>6</v>
      </c>
      <c r="E652" s="90">
        <v>11</v>
      </c>
      <c r="F652" s="90">
        <v>52</v>
      </c>
      <c r="G652" s="90">
        <v>83</v>
      </c>
    </row>
    <row r="653" spans="1:256" x14ac:dyDescent="0.15">
      <c r="A653" s="30"/>
      <c r="B653" s="355" t="s">
        <v>1234</v>
      </c>
      <c r="C653" s="31">
        <v>16</v>
      </c>
      <c r="D653" s="90">
        <v>8</v>
      </c>
      <c r="E653" s="90">
        <v>18</v>
      </c>
      <c r="F653" s="90">
        <v>53</v>
      </c>
      <c r="G653" s="90">
        <v>95</v>
      </c>
    </row>
    <row r="654" spans="1:256" x14ac:dyDescent="0.15">
      <c r="A654" s="30"/>
      <c r="B654" s="355" t="s">
        <v>1238</v>
      </c>
      <c r="C654" s="31">
        <v>19</v>
      </c>
      <c r="D654" s="90">
        <v>6</v>
      </c>
      <c r="E654" s="90">
        <v>8</v>
      </c>
      <c r="F654" s="90">
        <v>31</v>
      </c>
      <c r="G654" s="90">
        <v>64</v>
      </c>
    </row>
    <row r="655" spans="1:256" x14ac:dyDescent="0.15">
      <c r="A655" s="30"/>
      <c r="B655" s="355" t="s">
        <v>1241</v>
      </c>
      <c r="C655" s="31">
        <v>12</v>
      </c>
      <c r="D655" s="90">
        <v>8</v>
      </c>
      <c r="E655" s="90">
        <v>13</v>
      </c>
      <c r="F655" s="90">
        <v>37</v>
      </c>
      <c r="G655" s="90">
        <v>70</v>
      </c>
    </row>
    <row r="656" spans="1:256" x14ac:dyDescent="0.15">
      <c r="A656" s="30"/>
      <c r="B656" s="355" t="s">
        <v>1244</v>
      </c>
      <c r="C656" s="31">
        <v>11</v>
      </c>
      <c r="D656" s="90">
        <v>3</v>
      </c>
      <c r="E656" s="90">
        <v>12</v>
      </c>
      <c r="F656" s="90">
        <v>47</v>
      </c>
      <c r="G656" s="90">
        <v>73</v>
      </c>
    </row>
    <row r="657" spans="1:7" x14ac:dyDescent="0.15">
      <c r="A657" s="30"/>
      <c r="B657" s="355" t="s">
        <v>1247</v>
      </c>
      <c r="C657" s="31">
        <v>3</v>
      </c>
      <c r="D657" s="90">
        <v>10</v>
      </c>
      <c r="E657" s="90">
        <v>12</v>
      </c>
      <c r="F657" s="90">
        <v>30</v>
      </c>
      <c r="G657" s="90">
        <v>55</v>
      </c>
    </row>
    <row r="658" spans="1:7" x14ac:dyDescent="0.15">
      <c r="A658" s="30"/>
      <c r="B658" s="355" t="s">
        <v>1249</v>
      </c>
      <c r="C658" s="31">
        <v>7</v>
      </c>
      <c r="D658" s="90">
        <v>6</v>
      </c>
      <c r="E658" s="90">
        <v>4</v>
      </c>
      <c r="F658" s="90">
        <v>39</v>
      </c>
      <c r="G658" s="90">
        <v>56</v>
      </c>
    </row>
    <row r="659" spans="1:7" x14ac:dyDescent="0.15">
      <c r="A659" s="30"/>
      <c r="B659" s="355" t="s">
        <v>1251</v>
      </c>
      <c r="C659" s="31">
        <v>13</v>
      </c>
      <c r="D659" s="90">
        <v>4</v>
      </c>
      <c r="E659" s="90">
        <v>8</v>
      </c>
      <c r="F659" s="90">
        <v>37</v>
      </c>
      <c r="G659" s="90">
        <v>62</v>
      </c>
    </row>
    <row r="660" spans="1:7" x14ac:dyDescent="0.15">
      <c r="A660" s="30"/>
      <c r="B660" s="355" t="s">
        <v>1253</v>
      </c>
      <c r="C660" s="31">
        <v>9</v>
      </c>
      <c r="D660" s="90">
        <v>11</v>
      </c>
      <c r="E660" s="90">
        <v>11</v>
      </c>
      <c r="F660" s="90">
        <v>48</v>
      </c>
      <c r="G660" s="90">
        <v>79</v>
      </c>
    </row>
    <row r="661" spans="1:7" x14ac:dyDescent="0.15">
      <c r="A661" s="30"/>
      <c r="B661" s="355" t="s">
        <v>1255</v>
      </c>
      <c r="C661" s="31">
        <v>9</v>
      </c>
      <c r="D661" s="90">
        <v>11</v>
      </c>
      <c r="E661" s="90">
        <v>11</v>
      </c>
      <c r="F661" s="90">
        <v>48</v>
      </c>
      <c r="G661" s="90">
        <v>79</v>
      </c>
    </row>
    <row r="662" spans="1:7" x14ac:dyDescent="0.15">
      <c r="A662" s="30"/>
      <c r="B662" s="355" t="s">
        <v>1257</v>
      </c>
      <c r="C662" s="31">
        <v>9</v>
      </c>
      <c r="D662" s="90">
        <v>11</v>
      </c>
      <c r="E662" s="90">
        <v>11</v>
      </c>
      <c r="F662" s="90">
        <v>48</v>
      </c>
      <c r="G662" s="90">
        <v>79</v>
      </c>
    </row>
    <row r="663" spans="1:7" x14ac:dyDescent="0.15">
      <c r="A663" s="30"/>
      <c r="B663" s="367" t="s">
        <v>1259</v>
      </c>
      <c r="C663" s="31">
        <v>9</v>
      </c>
      <c r="D663" s="90">
        <v>11</v>
      </c>
      <c r="E663" s="90">
        <v>11</v>
      </c>
      <c r="F663" s="90">
        <v>48</v>
      </c>
      <c r="G663" s="90">
        <v>79</v>
      </c>
    </row>
    <row r="664" spans="1:7" x14ac:dyDescent="0.15">
      <c r="A664" s="30"/>
      <c r="B664" s="367" t="s">
        <v>1262</v>
      </c>
      <c r="C664" s="31">
        <v>12</v>
      </c>
      <c r="D664" s="90">
        <v>6</v>
      </c>
      <c r="E664" s="90">
        <v>9</v>
      </c>
      <c r="F664" s="90">
        <v>50</v>
      </c>
      <c r="G664" s="90">
        <v>77</v>
      </c>
    </row>
    <row r="665" spans="1:7" x14ac:dyDescent="0.15">
      <c r="A665" s="30"/>
      <c r="B665" s="367" t="s">
        <v>1263</v>
      </c>
      <c r="C665" s="31">
        <v>5</v>
      </c>
      <c r="D665" s="90">
        <v>2</v>
      </c>
      <c r="E665" s="90">
        <v>9</v>
      </c>
      <c r="F665" s="90">
        <v>26</v>
      </c>
      <c r="G665" s="90">
        <v>42</v>
      </c>
    </row>
    <row r="666" spans="1:7" x14ac:dyDescent="0.15">
      <c r="A666" s="30"/>
      <c r="B666" s="367" t="s">
        <v>1265</v>
      </c>
      <c r="C666" s="31">
        <v>1</v>
      </c>
      <c r="D666" s="90">
        <v>3</v>
      </c>
      <c r="E666" s="90">
        <v>9</v>
      </c>
      <c r="F666" s="90">
        <v>35</v>
      </c>
      <c r="G666" s="90">
        <v>48</v>
      </c>
    </row>
    <row r="667" spans="1:7" x14ac:dyDescent="0.15">
      <c r="A667" s="30"/>
      <c r="B667" s="367" t="s">
        <v>1267</v>
      </c>
      <c r="C667" s="31">
        <v>4</v>
      </c>
      <c r="D667" s="90">
        <v>2</v>
      </c>
      <c r="E667" s="90">
        <v>6</v>
      </c>
      <c r="F667" s="90">
        <v>32</v>
      </c>
      <c r="G667" s="90">
        <v>44</v>
      </c>
    </row>
    <row r="668" spans="1:7" x14ac:dyDescent="0.15">
      <c r="A668" s="30"/>
      <c r="B668" s="367" t="s">
        <v>1269</v>
      </c>
      <c r="C668" s="31">
        <v>2</v>
      </c>
      <c r="D668" s="90">
        <v>1</v>
      </c>
      <c r="E668" s="90">
        <v>6</v>
      </c>
      <c r="F668" s="90">
        <v>29</v>
      </c>
      <c r="G668" s="90">
        <v>38</v>
      </c>
    </row>
    <row r="669" spans="1:7" x14ac:dyDescent="0.15">
      <c r="A669" s="30"/>
      <c r="B669" s="367" t="s">
        <v>1271</v>
      </c>
      <c r="C669" s="31">
        <v>3</v>
      </c>
      <c r="D669" s="90">
        <v>3</v>
      </c>
      <c r="E669" s="90">
        <v>2</v>
      </c>
      <c r="F669" s="90">
        <v>20</v>
      </c>
      <c r="G669" s="90">
        <v>28</v>
      </c>
    </row>
    <row r="670" spans="1:7" x14ac:dyDescent="0.15">
      <c r="A670" s="30"/>
      <c r="B670" s="367" t="s">
        <v>1273</v>
      </c>
      <c r="C670" s="31">
        <v>7</v>
      </c>
      <c r="D670" s="90">
        <v>4</v>
      </c>
      <c r="E670" s="90">
        <v>10</v>
      </c>
      <c r="F670" s="90">
        <v>30</v>
      </c>
      <c r="G670" s="90">
        <v>51</v>
      </c>
    </row>
    <row r="671" spans="1:7" x14ac:dyDescent="0.15">
      <c r="A671" s="30"/>
      <c r="B671" s="367" t="s">
        <v>1276</v>
      </c>
      <c r="C671" s="31">
        <v>5</v>
      </c>
      <c r="D671" s="90">
        <v>2</v>
      </c>
      <c r="E671" s="90">
        <v>10</v>
      </c>
      <c r="F671" s="90">
        <v>24</v>
      </c>
      <c r="G671" s="90">
        <v>41</v>
      </c>
    </row>
    <row r="672" spans="1:7" x14ac:dyDescent="0.15">
      <c r="A672" s="30"/>
      <c r="B672" s="367" t="s">
        <v>1277</v>
      </c>
      <c r="C672" s="31">
        <v>5</v>
      </c>
      <c r="D672" s="90">
        <v>2</v>
      </c>
      <c r="E672" s="90">
        <v>10</v>
      </c>
      <c r="F672" s="90">
        <v>24</v>
      </c>
      <c r="G672" s="90">
        <v>41</v>
      </c>
    </row>
    <row r="673" spans="1:12" x14ac:dyDescent="0.15">
      <c r="A673" s="30"/>
      <c r="B673" s="367" t="s">
        <v>1279</v>
      </c>
      <c r="C673" s="31">
        <f>$C$231</f>
        <v>7</v>
      </c>
      <c r="D673" s="90">
        <f>$D$231</f>
        <v>3</v>
      </c>
      <c r="E673" s="90">
        <f>$E$231</f>
        <v>6</v>
      </c>
      <c r="F673" s="90">
        <f>$F$231</f>
        <v>25</v>
      </c>
      <c r="G673" s="90">
        <f>$G$231</f>
        <v>41</v>
      </c>
    </row>
    <row r="674" spans="1:12" x14ac:dyDescent="0.15">
      <c r="A674" s="30"/>
      <c r="D674" s="14"/>
      <c r="E674" s="14"/>
      <c r="F674" s="14"/>
      <c r="G674" s="14"/>
    </row>
    <row r="675" spans="1:12" x14ac:dyDescent="0.15">
      <c r="A675" s="30"/>
      <c r="B675" s="33" t="s">
        <v>511</v>
      </c>
      <c r="C675" s="34">
        <f>SUM(C673-C672)/C672</f>
        <v>0.4</v>
      </c>
      <c r="D675" s="34">
        <f t="shared" ref="D675:G675" si="1">SUM(D673-D672)/D672</f>
        <v>0.5</v>
      </c>
      <c r="E675" s="34">
        <f t="shared" si="1"/>
        <v>-0.4</v>
      </c>
      <c r="F675" s="34">
        <f t="shared" si="1"/>
        <v>4.1666666666666664E-2</v>
      </c>
      <c r="G675" s="34">
        <f t="shared" si="1"/>
        <v>0</v>
      </c>
    </row>
    <row r="676" spans="1:12" x14ac:dyDescent="0.15">
      <c r="A676" s="30"/>
      <c r="B676" s="33" t="s">
        <v>512</v>
      </c>
      <c r="C676" s="34">
        <f>SUM(C673-C670)/C670</f>
        <v>0</v>
      </c>
      <c r="D676" s="34">
        <f t="shared" ref="D676:G676" si="2">SUM(D673-D670)/D670</f>
        <v>-0.25</v>
      </c>
      <c r="E676" s="34">
        <f t="shared" si="2"/>
        <v>-0.4</v>
      </c>
      <c r="F676" s="34">
        <f t="shared" si="2"/>
        <v>-0.16666666666666666</v>
      </c>
      <c r="G676" s="34">
        <f t="shared" si="2"/>
        <v>-0.19607843137254902</v>
      </c>
    </row>
    <row r="677" spans="1:12" x14ac:dyDescent="0.15">
      <c r="D677" s="14"/>
      <c r="E677" s="14"/>
      <c r="F677" s="14"/>
      <c r="G677" s="14"/>
    </row>
    <row r="678" spans="1:12" ht="24" x14ac:dyDescent="0.15">
      <c r="A678" s="24" t="s">
        <v>162</v>
      </c>
      <c r="B678" s="25" t="s">
        <v>186</v>
      </c>
      <c r="C678" s="98" t="s">
        <v>1068</v>
      </c>
      <c r="D678" s="26" t="s">
        <v>1069</v>
      </c>
      <c r="E678" s="26" t="s">
        <v>1070</v>
      </c>
      <c r="F678" s="26" t="s">
        <v>1071</v>
      </c>
      <c r="G678" s="26" t="s">
        <v>160</v>
      </c>
    </row>
    <row r="679" spans="1:12" x14ac:dyDescent="0.15">
      <c r="A679" s="30"/>
      <c r="B679" s="25" t="s">
        <v>187</v>
      </c>
      <c r="C679" s="31">
        <v>0</v>
      </c>
      <c r="D679" s="31">
        <v>28</v>
      </c>
      <c r="E679" s="31">
        <v>54</v>
      </c>
      <c r="F679" s="31">
        <v>63</v>
      </c>
      <c r="G679" s="31">
        <v>145</v>
      </c>
      <c r="H679" s="27"/>
      <c r="I679" s="27"/>
      <c r="J679" s="28"/>
      <c r="K679" s="28"/>
      <c r="L679" s="29"/>
    </row>
    <row r="680" spans="1:12" x14ac:dyDescent="0.15">
      <c r="A680" s="30"/>
      <c r="B680" s="25" t="s">
        <v>188</v>
      </c>
      <c r="C680" s="31">
        <v>0</v>
      </c>
      <c r="D680" s="32">
        <v>21</v>
      </c>
      <c r="E680" s="32">
        <v>47</v>
      </c>
      <c r="F680" s="32">
        <v>59</v>
      </c>
      <c r="G680" s="32">
        <v>127</v>
      </c>
      <c r="H680" s="27"/>
      <c r="I680" s="27"/>
      <c r="J680" s="28"/>
      <c r="K680" s="28"/>
      <c r="L680" s="29"/>
    </row>
    <row r="681" spans="1:12" x14ac:dyDescent="0.15">
      <c r="A681" s="30"/>
      <c r="B681" s="25" t="s">
        <v>189</v>
      </c>
      <c r="C681" s="31">
        <v>0</v>
      </c>
      <c r="D681" s="32">
        <v>28</v>
      </c>
      <c r="E681" s="32">
        <v>47</v>
      </c>
      <c r="F681" s="32">
        <v>43</v>
      </c>
      <c r="G681" s="32">
        <v>118</v>
      </c>
      <c r="H681" s="27"/>
      <c r="I681" s="27"/>
      <c r="J681" s="28"/>
      <c r="K681" s="28"/>
      <c r="L681" s="29"/>
    </row>
    <row r="682" spans="1:12" x14ac:dyDescent="0.15">
      <c r="A682" s="30"/>
      <c r="B682" s="25" t="s">
        <v>190</v>
      </c>
      <c r="C682" s="31">
        <v>0</v>
      </c>
      <c r="D682" s="32">
        <v>26</v>
      </c>
      <c r="E682" s="32">
        <v>46</v>
      </c>
      <c r="F682" s="32">
        <v>35</v>
      </c>
      <c r="G682" s="32">
        <v>107</v>
      </c>
      <c r="H682" s="27"/>
      <c r="I682" s="27"/>
      <c r="J682" s="28"/>
      <c r="K682" s="28"/>
      <c r="L682" s="29"/>
    </row>
    <row r="683" spans="1:12" x14ac:dyDescent="0.15">
      <c r="A683" s="30"/>
      <c r="B683" s="25" t="s">
        <v>191</v>
      </c>
      <c r="C683" s="31">
        <v>0</v>
      </c>
      <c r="D683" s="32">
        <v>42</v>
      </c>
      <c r="E683" s="32">
        <v>54</v>
      </c>
      <c r="F683" s="32">
        <v>47</v>
      </c>
      <c r="G683" s="32">
        <v>143</v>
      </c>
      <c r="H683" s="27"/>
      <c r="I683" s="27"/>
      <c r="J683" s="28"/>
      <c r="K683" s="28"/>
      <c r="L683" s="29"/>
    </row>
    <row r="684" spans="1:12" x14ac:dyDescent="0.15">
      <c r="A684" s="30"/>
      <c r="B684" s="25" t="s">
        <v>192</v>
      </c>
      <c r="C684" s="31">
        <v>0</v>
      </c>
      <c r="D684" s="32">
        <v>12</v>
      </c>
      <c r="E684" s="32">
        <v>34</v>
      </c>
      <c r="F684" s="32">
        <v>36</v>
      </c>
      <c r="G684" s="32">
        <v>82</v>
      </c>
      <c r="H684" s="27"/>
      <c r="I684" s="27"/>
      <c r="J684" s="28"/>
      <c r="K684" s="28"/>
      <c r="L684" s="29"/>
    </row>
    <row r="685" spans="1:12" x14ac:dyDescent="0.15">
      <c r="A685" s="30"/>
      <c r="B685" s="25" t="s">
        <v>193</v>
      </c>
      <c r="C685" s="31">
        <v>0</v>
      </c>
      <c r="D685" s="32">
        <v>32</v>
      </c>
      <c r="E685" s="32">
        <v>49</v>
      </c>
      <c r="F685" s="32">
        <v>38</v>
      </c>
      <c r="G685" s="32">
        <v>119</v>
      </c>
      <c r="H685" s="27"/>
      <c r="I685" s="27"/>
      <c r="J685" s="28"/>
      <c r="K685" s="28"/>
      <c r="L685" s="29"/>
    </row>
    <row r="686" spans="1:12" x14ac:dyDescent="0.15">
      <c r="A686" s="30"/>
      <c r="B686" s="25" t="s">
        <v>194</v>
      </c>
      <c r="C686" s="31">
        <v>0</v>
      </c>
      <c r="D686" s="32">
        <v>47</v>
      </c>
      <c r="E686" s="32">
        <v>39</v>
      </c>
      <c r="F686" s="32">
        <v>34</v>
      </c>
      <c r="G686" s="32">
        <v>120</v>
      </c>
      <c r="H686" s="27"/>
      <c r="I686" s="27"/>
      <c r="J686" s="28"/>
      <c r="K686" s="28"/>
      <c r="L686" s="29"/>
    </row>
    <row r="687" spans="1:12" x14ac:dyDescent="0.15">
      <c r="A687" s="30"/>
      <c r="B687" s="25" t="s">
        <v>195</v>
      </c>
      <c r="C687" s="31">
        <v>0</v>
      </c>
      <c r="D687" s="32">
        <v>47</v>
      </c>
      <c r="E687" s="32">
        <v>56</v>
      </c>
      <c r="F687" s="32">
        <v>44</v>
      </c>
      <c r="G687" s="32">
        <v>147</v>
      </c>
      <c r="H687" s="27"/>
      <c r="I687" s="27"/>
      <c r="J687" s="28"/>
      <c r="K687" s="28"/>
      <c r="L687" s="29"/>
    </row>
    <row r="688" spans="1:12" x14ac:dyDescent="0.15">
      <c r="A688" s="30"/>
      <c r="B688" s="25" t="s">
        <v>196</v>
      </c>
      <c r="C688" s="31">
        <v>0</v>
      </c>
      <c r="D688" s="32">
        <v>10</v>
      </c>
      <c r="E688" s="32">
        <v>32</v>
      </c>
      <c r="F688" s="32">
        <v>43</v>
      </c>
      <c r="G688" s="32">
        <v>85</v>
      </c>
      <c r="H688" s="27"/>
      <c r="I688" s="27"/>
      <c r="J688" s="28"/>
      <c r="K688" s="28"/>
      <c r="L688" s="29"/>
    </row>
    <row r="689" spans="1:12" x14ac:dyDescent="0.15">
      <c r="A689" s="30"/>
      <c r="B689" s="25" t="s">
        <v>197</v>
      </c>
      <c r="C689" s="31">
        <v>0</v>
      </c>
      <c r="D689" s="32">
        <v>14</v>
      </c>
      <c r="E689" s="32">
        <v>38</v>
      </c>
      <c r="F689" s="32">
        <v>42</v>
      </c>
      <c r="G689" s="32">
        <v>94</v>
      </c>
      <c r="H689" s="27"/>
      <c r="I689" s="27"/>
      <c r="J689" s="28"/>
      <c r="K689" s="28"/>
      <c r="L689" s="29"/>
    </row>
    <row r="690" spans="1:12" x14ac:dyDescent="0.15">
      <c r="A690" s="30"/>
      <c r="B690" s="25" t="s">
        <v>198</v>
      </c>
      <c r="C690" s="31">
        <v>0</v>
      </c>
      <c r="D690" s="32">
        <v>19</v>
      </c>
      <c r="E690" s="32">
        <v>33</v>
      </c>
      <c r="F690" s="32">
        <v>30</v>
      </c>
      <c r="G690" s="32">
        <v>82</v>
      </c>
      <c r="H690" s="27"/>
      <c r="I690" s="27"/>
      <c r="J690" s="28"/>
      <c r="K690" s="28"/>
      <c r="L690" s="29"/>
    </row>
    <row r="691" spans="1:12" x14ac:dyDescent="0.15">
      <c r="A691" s="30"/>
      <c r="B691" s="25" t="s">
        <v>199</v>
      </c>
      <c r="C691" s="31">
        <v>0</v>
      </c>
      <c r="D691" s="32">
        <v>21</v>
      </c>
      <c r="E691" s="32">
        <v>45</v>
      </c>
      <c r="F691" s="32">
        <v>39</v>
      </c>
      <c r="G691" s="32">
        <v>105</v>
      </c>
      <c r="H691" s="27"/>
      <c r="I691" s="27"/>
      <c r="J691" s="28"/>
      <c r="K691" s="28"/>
      <c r="L691" s="29"/>
    </row>
    <row r="692" spans="1:12" x14ac:dyDescent="0.15">
      <c r="A692" s="30"/>
      <c r="B692" s="25" t="s">
        <v>200</v>
      </c>
      <c r="C692" s="31">
        <v>0</v>
      </c>
      <c r="D692" s="32">
        <v>23</v>
      </c>
      <c r="E692" s="32">
        <v>41</v>
      </c>
      <c r="F692" s="32">
        <v>59</v>
      </c>
      <c r="G692" s="32">
        <v>123</v>
      </c>
      <c r="H692" s="27"/>
      <c r="I692" s="27"/>
      <c r="J692" s="28"/>
      <c r="K692" s="28"/>
      <c r="L692" s="29"/>
    </row>
    <row r="693" spans="1:12" x14ac:dyDescent="0.15">
      <c r="A693" s="30"/>
      <c r="B693" s="25" t="s">
        <v>201</v>
      </c>
      <c r="C693" s="31">
        <v>0</v>
      </c>
      <c r="D693" s="32">
        <v>26</v>
      </c>
      <c r="E693" s="32">
        <v>49</v>
      </c>
      <c r="F693" s="32">
        <v>67</v>
      </c>
      <c r="G693" s="32">
        <v>142</v>
      </c>
      <c r="H693" s="27"/>
      <c r="I693" s="27"/>
      <c r="J693" s="28"/>
      <c r="K693" s="28"/>
      <c r="L693" s="29"/>
    </row>
    <row r="694" spans="1:12" x14ac:dyDescent="0.15">
      <c r="A694" s="30"/>
      <c r="B694" s="25" t="s">
        <v>202</v>
      </c>
      <c r="C694" s="31">
        <v>0</v>
      </c>
      <c r="D694" s="32">
        <v>30</v>
      </c>
      <c r="E694" s="32">
        <v>41</v>
      </c>
      <c r="F694" s="32">
        <v>51</v>
      </c>
      <c r="G694" s="32">
        <v>122</v>
      </c>
      <c r="H694" s="27"/>
      <c r="I694" s="27"/>
      <c r="J694" s="28"/>
      <c r="K694" s="28"/>
      <c r="L694" s="29"/>
    </row>
    <row r="695" spans="1:12" x14ac:dyDescent="0.15">
      <c r="B695" s="25" t="s">
        <v>203</v>
      </c>
      <c r="C695" s="31">
        <v>0</v>
      </c>
      <c r="D695" s="32">
        <v>29</v>
      </c>
      <c r="E695" s="32">
        <v>34</v>
      </c>
      <c r="F695" s="32">
        <v>48</v>
      </c>
      <c r="G695" s="32">
        <v>111</v>
      </c>
      <c r="H695" s="27"/>
      <c r="I695" s="27"/>
      <c r="J695" s="28"/>
      <c r="K695" s="28"/>
      <c r="L695" s="29"/>
    </row>
    <row r="696" spans="1:12" x14ac:dyDescent="0.15">
      <c r="B696" s="25" t="s">
        <v>204</v>
      </c>
      <c r="C696" s="31">
        <v>0</v>
      </c>
      <c r="D696" s="32">
        <v>28</v>
      </c>
      <c r="E696" s="32">
        <v>30</v>
      </c>
      <c r="F696" s="32">
        <v>69</v>
      </c>
      <c r="G696" s="32">
        <v>127</v>
      </c>
      <c r="H696" s="27"/>
      <c r="I696" s="27"/>
      <c r="J696" s="28"/>
      <c r="K696" s="28"/>
      <c r="L696" s="29"/>
    </row>
    <row r="697" spans="1:12" x14ac:dyDescent="0.15">
      <c r="B697" s="25" t="s">
        <v>205</v>
      </c>
      <c r="C697" s="31">
        <v>0</v>
      </c>
      <c r="D697" s="32">
        <v>21</v>
      </c>
      <c r="E697" s="32">
        <v>42</v>
      </c>
      <c r="F697" s="32">
        <v>67</v>
      </c>
      <c r="G697" s="32">
        <v>122</v>
      </c>
      <c r="H697" s="27"/>
      <c r="I697" s="27"/>
      <c r="J697" s="28"/>
      <c r="K697" s="28"/>
      <c r="L697" s="29"/>
    </row>
    <row r="698" spans="1:12" x14ac:dyDescent="0.15">
      <c r="B698" s="25" t="s">
        <v>206</v>
      </c>
      <c r="C698" s="31">
        <v>0</v>
      </c>
      <c r="D698" s="32">
        <v>23</v>
      </c>
      <c r="E698" s="32">
        <v>33</v>
      </c>
      <c r="F698" s="32">
        <v>57</v>
      </c>
      <c r="G698" s="32">
        <v>106</v>
      </c>
      <c r="H698" s="27"/>
      <c r="I698" s="27"/>
      <c r="J698" s="28"/>
      <c r="K698" s="28"/>
      <c r="L698" s="29"/>
    </row>
    <row r="699" spans="1:12" x14ac:dyDescent="0.15">
      <c r="B699" s="25" t="s">
        <v>207</v>
      </c>
      <c r="C699" s="31">
        <v>0</v>
      </c>
      <c r="D699" s="32">
        <v>19</v>
      </c>
      <c r="E699" s="32">
        <v>44</v>
      </c>
      <c r="F699" s="32">
        <v>48</v>
      </c>
      <c r="G699" s="32">
        <v>107</v>
      </c>
      <c r="H699" s="27"/>
      <c r="I699" s="27"/>
      <c r="J699" s="28"/>
      <c r="K699" s="28"/>
      <c r="L699" s="29"/>
    </row>
    <row r="700" spans="1:12" x14ac:dyDescent="0.15">
      <c r="B700" s="25" t="s">
        <v>208</v>
      </c>
      <c r="C700" s="31">
        <v>0</v>
      </c>
      <c r="D700" s="32">
        <v>24</v>
      </c>
      <c r="E700" s="32">
        <v>44</v>
      </c>
      <c r="F700" s="32">
        <v>40</v>
      </c>
      <c r="G700" s="32">
        <v>105</v>
      </c>
      <c r="H700" s="27"/>
      <c r="I700" s="27"/>
      <c r="J700" s="28"/>
      <c r="K700" s="28"/>
      <c r="L700" s="29"/>
    </row>
    <row r="701" spans="1:12" x14ac:dyDescent="0.15">
      <c r="B701" s="25" t="s">
        <v>209</v>
      </c>
      <c r="C701" s="31">
        <v>0</v>
      </c>
      <c r="D701" s="32">
        <v>14</v>
      </c>
      <c r="E701" s="32">
        <v>22</v>
      </c>
      <c r="F701" s="32">
        <v>53</v>
      </c>
      <c r="G701" s="32">
        <v>87</v>
      </c>
      <c r="H701" s="27"/>
      <c r="I701" s="27"/>
      <c r="J701" s="28"/>
      <c r="K701" s="28"/>
      <c r="L701" s="29"/>
    </row>
    <row r="702" spans="1:12" x14ac:dyDescent="0.15">
      <c r="B702" s="25" t="s">
        <v>210</v>
      </c>
      <c r="C702" s="31">
        <v>0</v>
      </c>
      <c r="D702" s="32">
        <v>22</v>
      </c>
      <c r="E702" s="32">
        <v>31</v>
      </c>
      <c r="F702" s="32">
        <v>54</v>
      </c>
      <c r="G702" s="32">
        <v>102</v>
      </c>
      <c r="H702" s="27"/>
      <c r="I702" s="27"/>
      <c r="J702" s="28"/>
      <c r="K702" s="28"/>
      <c r="L702" s="29"/>
    </row>
    <row r="703" spans="1:12" x14ac:dyDescent="0.15">
      <c r="B703" s="25" t="s">
        <v>211</v>
      </c>
      <c r="C703" s="31">
        <v>0</v>
      </c>
      <c r="D703" s="32">
        <v>28</v>
      </c>
      <c r="E703" s="32">
        <v>26</v>
      </c>
      <c r="F703" s="32">
        <v>62</v>
      </c>
      <c r="G703" s="32">
        <v>112</v>
      </c>
      <c r="H703" s="27"/>
      <c r="I703" s="27"/>
      <c r="J703" s="28"/>
      <c r="K703" s="28"/>
      <c r="L703" s="29"/>
    </row>
    <row r="704" spans="1:12" x14ac:dyDescent="0.15">
      <c r="B704" s="25" t="s">
        <v>212</v>
      </c>
      <c r="C704" s="31">
        <v>0</v>
      </c>
      <c r="D704" s="32">
        <v>26</v>
      </c>
      <c r="E704" s="32">
        <v>40</v>
      </c>
      <c r="F704" s="32">
        <v>79</v>
      </c>
      <c r="G704" s="32">
        <v>140</v>
      </c>
      <c r="H704" s="27"/>
      <c r="I704" s="27"/>
      <c r="J704" s="28"/>
      <c r="K704" s="28"/>
      <c r="L704" s="29"/>
    </row>
    <row r="705" spans="2:12" x14ac:dyDescent="0.15">
      <c r="B705" s="25" t="s">
        <v>213</v>
      </c>
      <c r="C705" s="31">
        <v>0</v>
      </c>
      <c r="D705" s="32">
        <v>22</v>
      </c>
      <c r="E705" s="32">
        <v>41</v>
      </c>
      <c r="F705" s="32">
        <v>68</v>
      </c>
      <c r="G705" s="32">
        <v>129</v>
      </c>
      <c r="H705" s="27"/>
      <c r="I705" s="27"/>
      <c r="J705" s="28"/>
      <c r="K705" s="28"/>
      <c r="L705" s="29"/>
    </row>
    <row r="706" spans="2:12" x14ac:dyDescent="0.15">
      <c r="B706" s="25" t="s">
        <v>214</v>
      </c>
      <c r="C706" s="31">
        <v>0</v>
      </c>
      <c r="D706" s="32">
        <v>13</v>
      </c>
      <c r="E706" s="32">
        <v>27</v>
      </c>
      <c r="F706" s="32">
        <v>59</v>
      </c>
      <c r="G706" s="32">
        <v>97</v>
      </c>
      <c r="H706" s="27"/>
      <c r="I706" s="27"/>
      <c r="J706" s="28"/>
      <c r="K706" s="28"/>
      <c r="L706" s="29"/>
    </row>
    <row r="707" spans="2:12" x14ac:dyDescent="0.15">
      <c r="B707" s="25" t="s">
        <v>215</v>
      </c>
      <c r="C707" s="31">
        <v>0</v>
      </c>
      <c r="D707" s="32">
        <v>16</v>
      </c>
      <c r="E707" s="32">
        <v>29</v>
      </c>
      <c r="F707" s="32">
        <v>45</v>
      </c>
      <c r="G707" s="32">
        <v>86</v>
      </c>
      <c r="H707" s="27"/>
      <c r="I707" s="27"/>
      <c r="J707" s="28"/>
      <c r="K707" s="28"/>
      <c r="L707" s="29"/>
    </row>
    <row r="708" spans="2:12" x14ac:dyDescent="0.15">
      <c r="B708" s="25" t="s">
        <v>216</v>
      </c>
      <c r="C708" s="31">
        <v>0</v>
      </c>
      <c r="D708" s="32">
        <v>14</v>
      </c>
      <c r="E708" s="32">
        <v>34</v>
      </c>
      <c r="F708" s="32">
        <v>40</v>
      </c>
      <c r="G708" s="32">
        <v>83</v>
      </c>
      <c r="H708" s="27"/>
      <c r="I708" s="27"/>
      <c r="J708" s="28"/>
      <c r="K708" s="28"/>
      <c r="L708" s="29"/>
    </row>
    <row r="709" spans="2:12" x14ac:dyDescent="0.15">
      <c r="B709" s="25" t="s">
        <v>217</v>
      </c>
      <c r="C709" s="31">
        <v>0</v>
      </c>
      <c r="D709" s="32">
        <v>10</v>
      </c>
      <c r="E709" s="32">
        <v>37</v>
      </c>
      <c r="F709" s="32">
        <v>40</v>
      </c>
      <c r="G709" s="32">
        <v>83</v>
      </c>
      <c r="H709" s="27"/>
      <c r="I709" s="27"/>
      <c r="J709" s="28"/>
      <c r="K709" s="28"/>
      <c r="L709" s="29"/>
    </row>
    <row r="710" spans="2:12" x14ac:dyDescent="0.15">
      <c r="B710" s="25" t="s">
        <v>218</v>
      </c>
      <c r="C710" s="31">
        <v>0</v>
      </c>
      <c r="D710" s="32">
        <v>19</v>
      </c>
      <c r="E710" s="32">
        <v>26</v>
      </c>
      <c r="F710" s="32">
        <v>44</v>
      </c>
      <c r="G710" s="32">
        <v>87</v>
      </c>
      <c r="H710" s="27"/>
      <c r="I710" s="27"/>
      <c r="J710" s="28"/>
      <c r="K710" s="28"/>
      <c r="L710" s="29"/>
    </row>
    <row r="711" spans="2:12" x14ac:dyDescent="0.15">
      <c r="B711" s="25" t="s">
        <v>219</v>
      </c>
      <c r="C711" s="31">
        <v>0</v>
      </c>
      <c r="D711" s="32">
        <v>18</v>
      </c>
      <c r="E711" s="32">
        <v>33</v>
      </c>
      <c r="F711" s="32">
        <v>58</v>
      </c>
      <c r="G711" s="32">
        <v>105</v>
      </c>
      <c r="H711" s="27"/>
      <c r="I711" s="27"/>
      <c r="J711" s="28"/>
      <c r="K711" s="28"/>
      <c r="L711" s="29"/>
    </row>
    <row r="712" spans="2:12" x14ac:dyDescent="0.15">
      <c r="B712" s="25" t="s">
        <v>220</v>
      </c>
      <c r="C712" s="31">
        <v>0</v>
      </c>
      <c r="D712" s="32">
        <v>13</v>
      </c>
      <c r="E712" s="32">
        <v>30</v>
      </c>
      <c r="F712" s="32">
        <v>53</v>
      </c>
      <c r="G712" s="32">
        <v>94</v>
      </c>
      <c r="H712" s="27"/>
      <c r="I712" s="27"/>
      <c r="J712" s="28"/>
      <c r="K712" s="28"/>
      <c r="L712" s="29"/>
    </row>
    <row r="713" spans="2:12" x14ac:dyDescent="0.15">
      <c r="B713" s="25" t="s">
        <v>221</v>
      </c>
      <c r="C713" s="31">
        <v>0</v>
      </c>
      <c r="D713" s="32">
        <v>9</v>
      </c>
      <c r="E713" s="32">
        <v>19</v>
      </c>
      <c r="F713" s="32">
        <v>53</v>
      </c>
      <c r="G713" s="32">
        <v>79</v>
      </c>
      <c r="H713" s="27"/>
      <c r="I713" s="27"/>
      <c r="J713" s="28"/>
      <c r="K713" s="28"/>
      <c r="L713" s="29"/>
    </row>
    <row r="714" spans="2:12" x14ac:dyDescent="0.15">
      <c r="B714" s="25" t="s">
        <v>222</v>
      </c>
      <c r="C714" s="31">
        <v>0</v>
      </c>
      <c r="D714" s="32">
        <v>13</v>
      </c>
      <c r="E714" s="32">
        <v>23</v>
      </c>
      <c r="F714" s="32">
        <v>48</v>
      </c>
      <c r="G714" s="32">
        <v>81</v>
      </c>
      <c r="H714" s="27"/>
      <c r="I714" s="27"/>
      <c r="J714" s="28"/>
      <c r="K714" s="28"/>
      <c r="L714" s="29"/>
    </row>
    <row r="715" spans="2:12" x14ac:dyDescent="0.15">
      <c r="B715" s="25" t="s">
        <v>223</v>
      </c>
      <c r="C715" s="31">
        <v>0</v>
      </c>
      <c r="D715" s="32">
        <v>11</v>
      </c>
      <c r="E715" s="32">
        <v>23</v>
      </c>
      <c r="F715" s="32">
        <v>51</v>
      </c>
      <c r="G715" s="32">
        <v>81</v>
      </c>
      <c r="H715" s="27"/>
      <c r="I715" s="27"/>
      <c r="J715" s="28"/>
      <c r="K715" s="28"/>
      <c r="L715" s="29"/>
    </row>
    <row r="716" spans="2:12" x14ac:dyDescent="0.15">
      <c r="B716" s="25" t="s">
        <v>224</v>
      </c>
      <c r="C716" s="31">
        <v>0</v>
      </c>
      <c r="D716" s="32">
        <v>17</v>
      </c>
      <c r="E716" s="32">
        <v>13</v>
      </c>
      <c r="F716" s="32">
        <v>54</v>
      </c>
      <c r="G716" s="32">
        <v>82</v>
      </c>
      <c r="H716" s="27"/>
      <c r="I716" s="27"/>
      <c r="J716" s="28"/>
      <c r="K716" s="28"/>
      <c r="L716" s="29"/>
    </row>
    <row r="717" spans="2:12" x14ac:dyDescent="0.15">
      <c r="B717" s="25" t="s">
        <v>225</v>
      </c>
      <c r="C717" s="31">
        <v>0</v>
      </c>
      <c r="D717" s="32">
        <v>0</v>
      </c>
      <c r="E717" s="32">
        <v>5</v>
      </c>
      <c r="F717" s="32">
        <v>21</v>
      </c>
      <c r="G717" s="32">
        <v>26</v>
      </c>
      <c r="H717" s="27"/>
      <c r="I717" s="27"/>
      <c r="J717" s="28"/>
      <c r="K717" s="28"/>
      <c r="L717" s="29"/>
    </row>
    <row r="718" spans="2:12" x14ac:dyDescent="0.15">
      <c r="B718" s="25" t="s">
        <v>226</v>
      </c>
      <c r="C718" s="31">
        <v>0</v>
      </c>
      <c r="D718" s="32">
        <v>8</v>
      </c>
      <c r="E718" s="32">
        <v>19</v>
      </c>
      <c r="F718" s="32">
        <v>63</v>
      </c>
      <c r="G718" s="32">
        <v>87</v>
      </c>
      <c r="H718" s="27"/>
      <c r="I718" s="27"/>
      <c r="J718" s="28"/>
      <c r="K718" s="28"/>
      <c r="L718" s="29"/>
    </row>
    <row r="719" spans="2:12" x14ac:dyDescent="0.15">
      <c r="B719" s="25" t="s">
        <v>227</v>
      </c>
      <c r="C719" s="31">
        <v>0</v>
      </c>
      <c r="D719" s="32">
        <v>15</v>
      </c>
      <c r="E719" s="32">
        <v>22</v>
      </c>
      <c r="F719" s="32">
        <v>70</v>
      </c>
      <c r="G719" s="32">
        <v>102</v>
      </c>
      <c r="H719" s="27"/>
      <c r="I719" s="27"/>
      <c r="J719" s="28"/>
      <c r="K719" s="28"/>
      <c r="L719" s="29"/>
    </row>
    <row r="720" spans="2:12" x14ac:dyDescent="0.15">
      <c r="B720" s="25" t="s">
        <v>228</v>
      </c>
      <c r="C720" s="31">
        <v>0</v>
      </c>
      <c r="D720" s="32">
        <v>7</v>
      </c>
      <c r="E720" s="32">
        <v>21</v>
      </c>
      <c r="F720" s="32">
        <v>47</v>
      </c>
      <c r="G720" s="32">
        <v>70</v>
      </c>
      <c r="H720" s="27"/>
      <c r="I720" s="27"/>
      <c r="J720" s="28"/>
      <c r="K720" s="28"/>
      <c r="L720" s="29"/>
    </row>
    <row r="721" spans="1:12" x14ac:dyDescent="0.15">
      <c r="B721" s="25" t="s">
        <v>229</v>
      </c>
      <c r="C721" s="31">
        <v>0</v>
      </c>
      <c r="D721" s="32">
        <v>5</v>
      </c>
      <c r="E721" s="32">
        <v>14</v>
      </c>
      <c r="F721" s="32">
        <v>38</v>
      </c>
      <c r="G721" s="32">
        <v>53</v>
      </c>
      <c r="H721" s="27"/>
      <c r="I721" s="27"/>
      <c r="J721" s="28"/>
      <c r="K721" s="28"/>
      <c r="L721" s="29"/>
    </row>
    <row r="722" spans="1:12" x14ac:dyDescent="0.15">
      <c r="B722" s="25" t="s">
        <v>230</v>
      </c>
      <c r="C722" s="31">
        <v>0</v>
      </c>
      <c r="D722" s="32">
        <v>7</v>
      </c>
      <c r="E722" s="32">
        <v>9</v>
      </c>
      <c r="F722" s="32">
        <v>38</v>
      </c>
      <c r="G722" s="32">
        <v>52</v>
      </c>
      <c r="H722" s="27"/>
      <c r="I722" s="27"/>
      <c r="J722" s="28"/>
      <c r="K722" s="28"/>
      <c r="L722" s="29"/>
    </row>
    <row r="723" spans="1:12" x14ac:dyDescent="0.15">
      <c r="B723" s="25" t="s">
        <v>231</v>
      </c>
      <c r="C723" s="31">
        <v>0</v>
      </c>
      <c r="D723" s="32">
        <v>15</v>
      </c>
      <c r="E723" s="32">
        <v>19</v>
      </c>
      <c r="F723" s="32">
        <v>48</v>
      </c>
      <c r="G723" s="32">
        <v>80</v>
      </c>
      <c r="H723" s="27"/>
      <c r="I723" s="27"/>
      <c r="J723" s="28"/>
      <c r="K723" s="28"/>
      <c r="L723" s="29"/>
    </row>
    <row r="724" spans="1:12" x14ac:dyDescent="0.15">
      <c r="A724" s="30"/>
      <c r="B724" s="25" t="s">
        <v>232</v>
      </c>
      <c r="C724" s="31">
        <v>0</v>
      </c>
      <c r="D724" s="32">
        <v>10</v>
      </c>
      <c r="E724" s="32">
        <v>12</v>
      </c>
      <c r="F724" s="32">
        <v>22</v>
      </c>
      <c r="G724" s="32">
        <v>43</v>
      </c>
      <c r="H724" s="27"/>
      <c r="I724" s="27"/>
      <c r="J724" s="28"/>
      <c r="K724" s="28"/>
      <c r="L724" s="29"/>
    </row>
    <row r="725" spans="1:12" x14ac:dyDescent="0.15">
      <c r="A725" s="30"/>
      <c r="B725" s="25" t="s">
        <v>233</v>
      </c>
      <c r="C725" s="31">
        <v>0</v>
      </c>
      <c r="D725" s="32">
        <v>8</v>
      </c>
      <c r="E725" s="32">
        <v>13</v>
      </c>
      <c r="F725" s="32">
        <v>23</v>
      </c>
      <c r="G725" s="32">
        <v>44</v>
      </c>
      <c r="H725" s="27"/>
      <c r="I725" s="27"/>
      <c r="J725" s="28"/>
      <c r="K725" s="28"/>
      <c r="L725" s="29"/>
    </row>
    <row r="726" spans="1:12" x14ac:dyDescent="0.15">
      <c r="A726" s="30"/>
      <c r="B726" s="25" t="s">
        <v>234</v>
      </c>
      <c r="C726" s="31">
        <v>0</v>
      </c>
      <c r="D726" s="32">
        <v>16</v>
      </c>
      <c r="E726" s="32">
        <v>9</v>
      </c>
      <c r="F726" s="32">
        <v>24</v>
      </c>
      <c r="G726" s="32">
        <v>48</v>
      </c>
      <c r="H726" s="27"/>
      <c r="I726" s="27"/>
      <c r="J726" s="28"/>
      <c r="K726" s="28"/>
      <c r="L726" s="29"/>
    </row>
    <row r="727" spans="1:12" x14ac:dyDescent="0.15">
      <c r="A727" s="30"/>
      <c r="B727" s="25" t="s">
        <v>235</v>
      </c>
      <c r="C727" s="31">
        <v>0</v>
      </c>
      <c r="D727" s="32">
        <v>11</v>
      </c>
      <c r="E727" s="32">
        <v>22</v>
      </c>
      <c r="F727" s="32">
        <v>32</v>
      </c>
      <c r="G727" s="32">
        <v>64</v>
      </c>
      <c r="H727" s="27"/>
      <c r="I727" s="27"/>
      <c r="J727" s="28"/>
      <c r="K727" s="28"/>
      <c r="L727" s="29"/>
    </row>
    <row r="728" spans="1:12" x14ac:dyDescent="0.15">
      <c r="A728" s="30"/>
      <c r="B728" s="25" t="s">
        <v>236</v>
      </c>
      <c r="C728" s="31">
        <v>0</v>
      </c>
      <c r="D728" s="32">
        <v>8</v>
      </c>
      <c r="E728" s="32">
        <v>28</v>
      </c>
      <c r="F728" s="32">
        <v>32</v>
      </c>
      <c r="G728" s="32">
        <v>66</v>
      </c>
      <c r="H728" s="27"/>
      <c r="I728" s="27"/>
      <c r="J728" s="28"/>
      <c r="K728" s="28"/>
      <c r="L728" s="29"/>
    </row>
    <row r="729" spans="1:12" x14ac:dyDescent="0.15">
      <c r="A729" s="30"/>
      <c r="B729" s="25" t="s">
        <v>237</v>
      </c>
      <c r="C729" s="31">
        <v>0</v>
      </c>
      <c r="D729" s="32">
        <v>14</v>
      </c>
      <c r="E729" s="32">
        <v>32</v>
      </c>
      <c r="F729" s="32">
        <v>47</v>
      </c>
      <c r="G729" s="32">
        <v>92</v>
      </c>
      <c r="H729" s="27"/>
      <c r="I729" s="27"/>
      <c r="J729" s="28"/>
      <c r="K729" s="28"/>
      <c r="L729" s="29"/>
    </row>
    <row r="730" spans="1:12" x14ac:dyDescent="0.15">
      <c r="A730" s="30"/>
      <c r="B730" s="25" t="s">
        <v>238</v>
      </c>
      <c r="C730" s="31">
        <v>0</v>
      </c>
      <c r="D730" s="32">
        <v>18</v>
      </c>
      <c r="E730" s="32">
        <v>20</v>
      </c>
      <c r="F730" s="32">
        <v>63</v>
      </c>
      <c r="G730" s="32">
        <v>100</v>
      </c>
      <c r="H730" s="27"/>
      <c r="I730" s="27"/>
      <c r="J730" s="28"/>
      <c r="K730" s="28"/>
      <c r="L730" s="29"/>
    </row>
    <row r="731" spans="1:12" x14ac:dyDescent="0.15">
      <c r="A731" s="30"/>
      <c r="B731" s="25" t="s">
        <v>239</v>
      </c>
      <c r="C731" s="31">
        <v>0</v>
      </c>
      <c r="D731" s="32">
        <v>19</v>
      </c>
      <c r="E731" s="32">
        <v>15</v>
      </c>
      <c r="F731" s="32">
        <v>60</v>
      </c>
      <c r="G731" s="32">
        <v>90</v>
      </c>
      <c r="H731" s="27"/>
      <c r="I731" s="27"/>
      <c r="J731" s="28"/>
      <c r="K731" s="28"/>
      <c r="L731" s="29"/>
    </row>
    <row r="732" spans="1:12" x14ac:dyDescent="0.15">
      <c r="A732" s="30"/>
      <c r="B732" s="25" t="s">
        <v>240</v>
      </c>
      <c r="C732" s="31">
        <v>0</v>
      </c>
      <c r="D732" s="32">
        <v>23</v>
      </c>
      <c r="E732" s="32">
        <v>24</v>
      </c>
      <c r="F732" s="32">
        <v>64</v>
      </c>
      <c r="G732" s="32">
        <v>107</v>
      </c>
      <c r="H732" s="27"/>
      <c r="I732" s="27"/>
      <c r="J732" s="28"/>
      <c r="K732" s="28"/>
      <c r="L732" s="29"/>
    </row>
    <row r="733" spans="1:12" x14ac:dyDescent="0.15">
      <c r="A733" s="30"/>
      <c r="B733" s="25" t="s">
        <v>241</v>
      </c>
      <c r="C733" s="31">
        <v>0</v>
      </c>
      <c r="D733" s="32">
        <v>13</v>
      </c>
      <c r="E733" s="32">
        <v>21</v>
      </c>
      <c r="F733" s="32">
        <v>59</v>
      </c>
      <c r="G733" s="32">
        <v>91</v>
      </c>
      <c r="H733" s="27"/>
      <c r="I733" s="27"/>
      <c r="J733" s="28"/>
      <c r="K733" s="28"/>
      <c r="L733" s="29"/>
    </row>
    <row r="734" spans="1:12" x14ac:dyDescent="0.15">
      <c r="A734" s="30"/>
      <c r="B734" s="25" t="s">
        <v>242</v>
      </c>
      <c r="C734" s="31">
        <v>0</v>
      </c>
      <c r="D734" s="32">
        <v>19</v>
      </c>
      <c r="E734" s="32">
        <v>30</v>
      </c>
      <c r="F734" s="32">
        <v>76</v>
      </c>
      <c r="G734" s="32">
        <v>121</v>
      </c>
      <c r="H734" s="27"/>
      <c r="I734" s="27"/>
      <c r="J734" s="28"/>
      <c r="K734" s="28"/>
      <c r="L734" s="29"/>
    </row>
    <row r="735" spans="1:12" x14ac:dyDescent="0.15">
      <c r="A735" s="30"/>
      <c r="B735" s="25" t="s">
        <v>243</v>
      </c>
      <c r="C735" s="31">
        <v>0</v>
      </c>
      <c r="D735" s="32">
        <v>13</v>
      </c>
      <c r="E735" s="32">
        <v>30</v>
      </c>
      <c r="F735" s="32">
        <v>64</v>
      </c>
      <c r="G735" s="32">
        <v>103</v>
      </c>
      <c r="H735" s="27"/>
      <c r="I735" s="27"/>
      <c r="J735" s="28"/>
      <c r="K735" s="28"/>
      <c r="L735" s="29"/>
    </row>
    <row r="736" spans="1:12" x14ac:dyDescent="0.15">
      <c r="A736" s="30"/>
      <c r="B736" s="25" t="s">
        <v>244</v>
      </c>
      <c r="C736" s="31">
        <v>0</v>
      </c>
      <c r="D736" s="32">
        <v>11</v>
      </c>
      <c r="E736" s="32">
        <v>17</v>
      </c>
      <c r="F736" s="32">
        <v>46</v>
      </c>
      <c r="G736" s="32">
        <v>73</v>
      </c>
      <c r="H736" s="27"/>
      <c r="I736" s="27"/>
      <c r="J736" s="28"/>
      <c r="K736" s="28"/>
      <c r="L736" s="29"/>
    </row>
    <row r="737" spans="1:12" x14ac:dyDescent="0.15">
      <c r="A737" s="30"/>
      <c r="B737" s="25" t="s">
        <v>245</v>
      </c>
      <c r="C737" s="31">
        <v>0</v>
      </c>
      <c r="D737" s="32">
        <v>16</v>
      </c>
      <c r="E737" s="32">
        <v>19</v>
      </c>
      <c r="F737" s="32">
        <v>47</v>
      </c>
      <c r="G737" s="32">
        <v>80</v>
      </c>
      <c r="H737" s="27"/>
      <c r="I737" s="27"/>
      <c r="J737" s="28"/>
      <c r="K737" s="28"/>
      <c r="L737" s="29"/>
    </row>
    <row r="738" spans="1:12" x14ac:dyDescent="0.15">
      <c r="A738" s="30"/>
      <c r="B738" s="25" t="s">
        <v>246</v>
      </c>
      <c r="C738" s="31">
        <v>0</v>
      </c>
      <c r="D738" s="32">
        <v>13</v>
      </c>
      <c r="E738" s="32">
        <v>24</v>
      </c>
      <c r="F738" s="32">
        <v>51</v>
      </c>
      <c r="G738" s="32">
        <v>87</v>
      </c>
      <c r="H738" s="27"/>
      <c r="I738" s="27"/>
      <c r="J738" s="28"/>
      <c r="K738" s="28"/>
      <c r="L738" s="29"/>
    </row>
    <row r="739" spans="1:12" x14ac:dyDescent="0.15">
      <c r="A739" s="30"/>
      <c r="B739" s="25" t="s">
        <v>247</v>
      </c>
      <c r="C739" s="31">
        <v>0</v>
      </c>
      <c r="D739" s="32">
        <v>12</v>
      </c>
      <c r="E739" s="32">
        <v>25</v>
      </c>
      <c r="F739" s="32">
        <v>53</v>
      </c>
      <c r="G739" s="32">
        <v>89</v>
      </c>
      <c r="H739" s="27"/>
      <c r="I739" s="27"/>
      <c r="J739" s="28"/>
      <c r="K739" s="28"/>
      <c r="L739" s="29"/>
    </row>
    <row r="740" spans="1:12" x14ac:dyDescent="0.15">
      <c r="A740" s="30"/>
      <c r="B740" s="25" t="s">
        <v>248</v>
      </c>
      <c r="C740" s="31">
        <v>0</v>
      </c>
      <c r="D740" s="32">
        <v>17</v>
      </c>
      <c r="E740" s="32">
        <v>25</v>
      </c>
      <c r="F740" s="32">
        <v>73</v>
      </c>
      <c r="G740" s="32">
        <v>115</v>
      </c>
      <c r="H740" s="27"/>
      <c r="I740" s="27"/>
      <c r="J740" s="28"/>
      <c r="K740" s="28"/>
      <c r="L740" s="29"/>
    </row>
    <row r="741" spans="1:12" x14ac:dyDescent="0.15">
      <c r="A741" s="30"/>
      <c r="B741" s="25" t="s">
        <v>249</v>
      </c>
      <c r="C741" s="31">
        <v>0</v>
      </c>
      <c r="D741" s="32">
        <v>18</v>
      </c>
      <c r="E741" s="32">
        <v>34</v>
      </c>
      <c r="F741" s="32">
        <v>78</v>
      </c>
      <c r="G741" s="32">
        <v>128</v>
      </c>
      <c r="H741" s="27"/>
      <c r="I741" s="27"/>
      <c r="J741" s="28"/>
      <c r="K741" s="28"/>
      <c r="L741" s="29"/>
    </row>
    <row r="742" spans="1:12" x14ac:dyDescent="0.15">
      <c r="A742" s="30"/>
      <c r="B742" s="25" t="s">
        <v>250</v>
      </c>
      <c r="C742" s="31">
        <v>0</v>
      </c>
      <c r="D742" s="32">
        <v>7</v>
      </c>
      <c r="E742" s="32">
        <v>15</v>
      </c>
      <c r="F742" s="32">
        <v>66</v>
      </c>
      <c r="G742" s="32">
        <v>85</v>
      </c>
      <c r="H742" s="27"/>
      <c r="I742" s="27"/>
      <c r="J742" s="28"/>
      <c r="K742" s="28"/>
      <c r="L742" s="29"/>
    </row>
    <row r="743" spans="1:12" x14ac:dyDescent="0.15">
      <c r="A743" s="30"/>
      <c r="B743" s="25" t="s">
        <v>251</v>
      </c>
      <c r="C743" s="31">
        <v>0</v>
      </c>
      <c r="D743" s="32">
        <v>10</v>
      </c>
      <c r="E743" s="32">
        <v>24</v>
      </c>
      <c r="F743" s="32">
        <v>64</v>
      </c>
      <c r="G743" s="32">
        <v>94</v>
      </c>
      <c r="H743" s="27"/>
      <c r="I743" s="27"/>
      <c r="J743" s="28"/>
      <c r="K743" s="28"/>
      <c r="L743" s="29"/>
    </row>
    <row r="744" spans="1:12" x14ac:dyDescent="0.15">
      <c r="A744" s="30"/>
      <c r="B744" s="25" t="s">
        <v>252</v>
      </c>
      <c r="C744" s="31">
        <v>0</v>
      </c>
      <c r="D744" s="32">
        <v>15</v>
      </c>
      <c r="E744" s="32">
        <v>27</v>
      </c>
      <c r="F744" s="32">
        <v>65</v>
      </c>
      <c r="G744" s="32">
        <v>106</v>
      </c>
      <c r="H744" s="27"/>
      <c r="I744" s="27"/>
      <c r="J744" s="28"/>
      <c r="K744" s="28"/>
      <c r="L744" s="29"/>
    </row>
    <row r="745" spans="1:12" x14ac:dyDescent="0.15">
      <c r="A745" s="30"/>
      <c r="B745" s="25" t="s">
        <v>253</v>
      </c>
      <c r="C745" s="31">
        <v>0</v>
      </c>
      <c r="D745" s="32">
        <v>13</v>
      </c>
      <c r="E745" s="32">
        <v>29</v>
      </c>
      <c r="F745" s="32">
        <v>47</v>
      </c>
      <c r="G745" s="32">
        <v>88</v>
      </c>
      <c r="H745" s="27"/>
      <c r="I745" s="27"/>
      <c r="J745" s="28"/>
      <c r="K745" s="28"/>
      <c r="L745" s="29"/>
    </row>
    <row r="746" spans="1:12" x14ac:dyDescent="0.15">
      <c r="A746" s="30"/>
      <c r="B746" s="25" t="s">
        <v>254</v>
      </c>
      <c r="C746" s="31">
        <v>0</v>
      </c>
      <c r="D746" s="32">
        <v>17</v>
      </c>
      <c r="E746" s="32">
        <v>28</v>
      </c>
      <c r="F746" s="32">
        <v>57</v>
      </c>
      <c r="G746" s="32">
        <v>101</v>
      </c>
      <c r="H746" s="27"/>
      <c r="I746" s="27"/>
      <c r="J746" s="28"/>
      <c r="K746" s="28"/>
      <c r="L746" s="29"/>
    </row>
    <row r="747" spans="1:12" x14ac:dyDescent="0.15">
      <c r="A747" s="30"/>
      <c r="B747" s="25" t="s">
        <v>255</v>
      </c>
      <c r="C747" s="31">
        <v>0</v>
      </c>
      <c r="D747" s="32">
        <v>19</v>
      </c>
      <c r="E747" s="32">
        <v>28</v>
      </c>
      <c r="F747" s="32">
        <v>79</v>
      </c>
      <c r="G747" s="32">
        <v>122</v>
      </c>
      <c r="H747" s="27"/>
      <c r="I747" s="27"/>
      <c r="J747" s="28"/>
      <c r="K747" s="28"/>
      <c r="L747" s="29"/>
    </row>
    <row r="748" spans="1:12" x14ac:dyDescent="0.15">
      <c r="A748" s="30"/>
      <c r="B748" s="25" t="s">
        <v>256</v>
      </c>
      <c r="C748" s="31">
        <v>0</v>
      </c>
      <c r="D748" s="32">
        <v>17</v>
      </c>
      <c r="E748" s="32">
        <v>34</v>
      </c>
      <c r="F748" s="32">
        <v>58</v>
      </c>
      <c r="G748" s="32">
        <v>108</v>
      </c>
      <c r="H748" s="27"/>
      <c r="I748" s="27"/>
      <c r="J748" s="28"/>
      <c r="K748" s="28"/>
      <c r="L748" s="29"/>
    </row>
    <row r="749" spans="1:12" x14ac:dyDescent="0.15">
      <c r="A749" s="30"/>
      <c r="B749" s="25" t="s">
        <v>257</v>
      </c>
      <c r="C749" s="31">
        <v>0</v>
      </c>
      <c r="D749" s="32">
        <v>14</v>
      </c>
      <c r="E749" s="32">
        <v>32</v>
      </c>
      <c r="F749" s="32">
        <v>53</v>
      </c>
      <c r="G749" s="32">
        <v>97</v>
      </c>
      <c r="H749" s="27"/>
      <c r="I749" s="27"/>
      <c r="J749" s="28"/>
      <c r="K749" s="28"/>
      <c r="L749" s="29"/>
    </row>
    <row r="750" spans="1:12" x14ac:dyDescent="0.15">
      <c r="A750" s="30"/>
      <c r="B750" s="25" t="s">
        <v>258</v>
      </c>
      <c r="C750" s="31">
        <v>0</v>
      </c>
      <c r="D750" s="32">
        <v>18</v>
      </c>
      <c r="E750" s="32">
        <v>25</v>
      </c>
      <c r="F750" s="32">
        <v>42</v>
      </c>
      <c r="G750" s="32">
        <v>84</v>
      </c>
      <c r="H750" s="27"/>
      <c r="I750" s="27"/>
      <c r="J750" s="28"/>
      <c r="K750" s="28"/>
      <c r="L750" s="29"/>
    </row>
    <row r="751" spans="1:12" x14ac:dyDescent="0.15">
      <c r="A751" s="30"/>
      <c r="B751" s="25" t="s">
        <v>259</v>
      </c>
      <c r="C751" s="31">
        <v>0</v>
      </c>
      <c r="D751" s="32">
        <v>17</v>
      </c>
      <c r="E751" s="32">
        <v>26</v>
      </c>
      <c r="F751" s="32">
        <v>70</v>
      </c>
      <c r="G751" s="32">
        <v>108</v>
      </c>
      <c r="H751" s="27"/>
      <c r="I751" s="27"/>
      <c r="J751" s="28"/>
      <c r="K751" s="28"/>
      <c r="L751" s="29"/>
    </row>
    <row r="752" spans="1:12" x14ac:dyDescent="0.15">
      <c r="A752" s="30"/>
      <c r="B752" s="25" t="s">
        <v>260</v>
      </c>
      <c r="C752" s="31">
        <v>0</v>
      </c>
      <c r="D752" s="32">
        <v>6</v>
      </c>
      <c r="E752" s="32">
        <v>25</v>
      </c>
      <c r="F752" s="32">
        <v>50</v>
      </c>
      <c r="G752" s="32">
        <v>80</v>
      </c>
      <c r="H752" s="27"/>
      <c r="I752" s="27"/>
      <c r="J752" s="28"/>
      <c r="K752" s="28"/>
      <c r="L752" s="29"/>
    </row>
    <row r="753" spans="1:12" x14ac:dyDescent="0.15">
      <c r="A753" s="30"/>
      <c r="B753" s="25" t="s">
        <v>261</v>
      </c>
      <c r="C753" s="31">
        <v>0</v>
      </c>
      <c r="D753" s="32">
        <v>21</v>
      </c>
      <c r="E753" s="32">
        <v>38</v>
      </c>
      <c r="F753" s="32">
        <v>59</v>
      </c>
      <c r="G753" s="32">
        <v>113</v>
      </c>
      <c r="H753" s="27"/>
      <c r="I753" s="27"/>
      <c r="J753" s="28"/>
      <c r="K753" s="28"/>
      <c r="L753" s="29"/>
    </row>
    <row r="754" spans="1:12" x14ac:dyDescent="0.15">
      <c r="A754" s="30"/>
      <c r="B754" s="25" t="s">
        <v>262</v>
      </c>
      <c r="C754" s="31">
        <v>0</v>
      </c>
      <c r="D754" s="32">
        <v>18</v>
      </c>
      <c r="E754" s="32">
        <v>24</v>
      </c>
      <c r="F754" s="32">
        <v>34</v>
      </c>
      <c r="G754" s="32">
        <v>74</v>
      </c>
      <c r="H754" s="27"/>
      <c r="I754" s="27"/>
      <c r="J754" s="28"/>
      <c r="K754" s="28"/>
      <c r="L754" s="29"/>
    </row>
    <row r="755" spans="1:12" x14ac:dyDescent="0.15">
      <c r="A755" s="30"/>
      <c r="B755" s="25" t="s">
        <v>263</v>
      </c>
      <c r="C755" s="31">
        <v>0</v>
      </c>
      <c r="D755" s="32">
        <v>13</v>
      </c>
      <c r="E755" s="32">
        <v>31</v>
      </c>
      <c r="F755" s="32">
        <v>57</v>
      </c>
      <c r="G755" s="32">
        <v>98</v>
      </c>
      <c r="H755" s="27"/>
      <c r="I755" s="27"/>
      <c r="J755" s="28"/>
      <c r="K755" s="28"/>
      <c r="L755" s="29"/>
    </row>
    <row r="756" spans="1:12" x14ac:dyDescent="0.15">
      <c r="A756" s="30"/>
      <c r="B756" s="25" t="s">
        <v>264</v>
      </c>
      <c r="C756" s="31">
        <v>0</v>
      </c>
      <c r="D756" s="32">
        <v>13</v>
      </c>
      <c r="E756" s="32">
        <v>31</v>
      </c>
      <c r="F756" s="32">
        <v>62</v>
      </c>
      <c r="G756" s="32">
        <v>103</v>
      </c>
      <c r="H756" s="27"/>
      <c r="I756" s="27"/>
      <c r="J756" s="28"/>
      <c r="K756" s="28"/>
      <c r="L756" s="29"/>
    </row>
    <row r="757" spans="1:12" x14ac:dyDescent="0.15">
      <c r="A757" s="30"/>
      <c r="B757" s="25" t="s">
        <v>265</v>
      </c>
      <c r="C757" s="31">
        <v>0</v>
      </c>
      <c r="D757" s="32">
        <v>9</v>
      </c>
      <c r="E757" s="32">
        <v>36</v>
      </c>
      <c r="F757" s="32">
        <v>70</v>
      </c>
      <c r="G757" s="32">
        <v>112</v>
      </c>
      <c r="H757" s="27"/>
      <c r="I757" s="27"/>
      <c r="J757" s="28"/>
      <c r="K757" s="28"/>
      <c r="L757" s="29"/>
    </row>
    <row r="758" spans="1:12" x14ac:dyDescent="0.15">
      <c r="A758" s="30"/>
      <c r="B758" s="25" t="s">
        <v>266</v>
      </c>
      <c r="C758" s="31">
        <v>0</v>
      </c>
      <c r="D758" s="32">
        <v>16</v>
      </c>
      <c r="E758" s="32">
        <v>30</v>
      </c>
      <c r="F758" s="32">
        <v>71</v>
      </c>
      <c r="G758" s="32">
        <v>114</v>
      </c>
      <c r="H758" s="27"/>
      <c r="I758" s="27"/>
      <c r="J758" s="28"/>
      <c r="K758" s="28"/>
      <c r="L758" s="29"/>
    </row>
    <row r="759" spans="1:12" x14ac:dyDescent="0.15">
      <c r="A759" s="30"/>
      <c r="B759" s="25" t="s">
        <v>267</v>
      </c>
      <c r="C759" s="31">
        <v>0</v>
      </c>
      <c r="D759" s="32">
        <v>4</v>
      </c>
      <c r="E759" s="32">
        <v>10</v>
      </c>
      <c r="F759" s="32">
        <v>31</v>
      </c>
      <c r="G759" s="32">
        <v>44</v>
      </c>
      <c r="H759" s="27"/>
      <c r="I759" s="27"/>
      <c r="J759" s="28"/>
      <c r="K759" s="28"/>
      <c r="L759" s="29"/>
    </row>
    <row r="760" spans="1:12" x14ac:dyDescent="0.15">
      <c r="A760" s="30"/>
      <c r="B760" s="25" t="s">
        <v>268</v>
      </c>
      <c r="C760" s="31">
        <v>0</v>
      </c>
      <c r="D760" s="32">
        <v>15</v>
      </c>
      <c r="E760" s="32">
        <v>26</v>
      </c>
      <c r="F760" s="32">
        <v>51</v>
      </c>
      <c r="G760" s="32">
        <v>87</v>
      </c>
      <c r="H760" s="27"/>
      <c r="I760" s="27"/>
      <c r="J760" s="28"/>
      <c r="K760" s="28"/>
      <c r="L760" s="29"/>
    </row>
    <row r="761" spans="1:12" x14ac:dyDescent="0.15">
      <c r="A761" s="30"/>
      <c r="B761" s="25" t="s">
        <v>269</v>
      </c>
      <c r="C761" s="31">
        <v>0</v>
      </c>
      <c r="D761" s="32">
        <v>18</v>
      </c>
      <c r="E761" s="32">
        <v>27</v>
      </c>
      <c r="F761" s="32">
        <v>53</v>
      </c>
      <c r="G761" s="32">
        <v>94</v>
      </c>
      <c r="H761" s="27"/>
      <c r="I761" s="27"/>
      <c r="J761" s="28"/>
      <c r="K761" s="28"/>
      <c r="L761" s="29"/>
    </row>
    <row r="762" spans="1:12" x14ac:dyDescent="0.15">
      <c r="A762" s="30"/>
      <c r="B762" s="25" t="s">
        <v>270</v>
      </c>
      <c r="C762" s="31">
        <v>0</v>
      </c>
      <c r="D762" s="32">
        <v>14</v>
      </c>
      <c r="E762" s="32">
        <v>54</v>
      </c>
      <c r="F762" s="32">
        <v>60</v>
      </c>
      <c r="G762" s="32">
        <v>123</v>
      </c>
      <c r="H762" s="27"/>
      <c r="I762" s="27"/>
      <c r="J762" s="28"/>
      <c r="K762" s="28"/>
      <c r="L762" s="29"/>
    </row>
    <row r="763" spans="1:12" x14ac:dyDescent="0.15">
      <c r="A763" s="30"/>
      <c r="B763" s="25" t="s">
        <v>271</v>
      </c>
      <c r="C763" s="31">
        <v>0</v>
      </c>
      <c r="D763" s="32">
        <v>10</v>
      </c>
      <c r="E763" s="32">
        <v>27</v>
      </c>
      <c r="F763" s="32">
        <v>36</v>
      </c>
      <c r="G763" s="32">
        <v>70</v>
      </c>
      <c r="H763" s="27"/>
      <c r="I763" s="27"/>
      <c r="J763" s="28"/>
      <c r="K763" s="28"/>
      <c r="L763" s="29"/>
    </row>
    <row r="764" spans="1:12" x14ac:dyDescent="0.15">
      <c r="A764" s="30"/>
      <c r="B764" s="25" t="s">
        <v>272</v>
      </c>
      <c r="C764" s="31">
        <v>0</v>
      </c>
      <c r="D764" s="32">
        <v>10</v>
      </c>
      <c r="E764" s="32">
        <v>24</v>
      </c>
      <c r="F764" s="32">
        <v>53</v>
      </c>
      <c r="G764" s="32">
        <v>82</v>
      </c>
      <c r="H764" s="27"/>
      <c r="I764" s="27"/>
      <c r="J764" s="28"/>
      <c r="K764" s="28"/>
      <c r="L764" s="29"/>
    </row>
    <row r="765" spans="1:12" x14ac:dyDescent="0.15">
      <c r="A765" s="30"/>
      <c r="B765" s="25" t="s">
        <v>273</v>
      </c>
      <c r="C765" s="31">
        <v>0</v>
      </c>
      <c r="D765" s="32">
        <v>9</v>
      </c>
      <c r="E765" s="32">
        <v>17</v>
      </c>
      <c r="F765" s="32">
        <v>57</v>
      </c>
      <c r="G765" s="32">
        <v>78</v>
      </c>
      <c r="H765" s="27"/>
      <c r="I765" s="27"/>
      <c r="J765" s="28"/>
      <c r="K765" s="28"/>
      <c r="L765" s="29"/>
    </row>
    <row r="766" spans="1:12" x14ac:dyDescent="0.15">
      <c r="A766" s="30"/>
      <c r="B766" s="25" t="s">
        <v>274</v>
      </c>
      <c r="C766" s="31">
        <v>0</v>
      </c>
      <c r="D766" s="32">
        <v>12</v>
      </c>
      <c r="E766" s="32">
        <v>27</v>
      </c>
      <c r="F766" s="32">
        <v>70</v>
      </c>
      <c r="G766" s="32">
        <v>108</v>
      </c>
      <c r="H766" s="27"/>
      <c r="I766" s="27"/>
      <c r="J766" s="28"/>
      <c r="K766" s="28"/>
      <c r="L766" s="29"/>
    </row>
    <row r="767" spans="1:12" x14ac:dyDescent="0.15">
      <c r="A767" s="30"/>
      <c r="B767" s="25" t="s">
        <v>275</v>
      </c>
      <c r="C767" s="31">
        <v>0</v>
      </c>
      <c r="D767" s="32">
        <v>6</v>
      </c>
      <c r="E767" s="32">
        <v>26</v>
      </c>
      <c r="F767" s="32">
        <v>49</v>
      </c>
      <c r="G767" s="32">
        <v>79</v>
      </c>
      <c r="H767" s="27"/>
      <c r="I767" s="27"/>
      <c r="J767" s="28"/>
      <c r="K767" s="28"/>
      <c r="L767" s="29"/>
    </row>
    <row r="768" spans="1:12" x14ac:dyDescent="0.15">
      <c r="A768" s="30"/>
      <c r="B768" s="25" t="s">
        <v>276</v>
      </c>
      <c r="C768" s="31">
        <v>0</v>
      </c>
      <c r="D768" s="32">
        <v>14</v>
      </c>
      <c r="E768" s="32">
        <v>28</v>
      </c>
      <c r="F768" s="32">
        <v>66</v>
      </c>
      <c r="G768" s="32">
        <v>101</v>
      </c>
      <c r="H768" s="27"/>
      <c r="I768" s="27"/>
      <c r="J768" s="28"/>
      <c r="K768" s="28"/>
      <c r="L768" s="29"/>
    </row>
    <row r="769" spans="1:12" x14ac:dyDescent="0.15">
      <c r="A769" s="30"/>
      <c r="B769" s="25" t="s">
        <v>277</v>
      </c>
      <c r="C769" s="31">
        <v>0</v>
      </c>
      <c r="D769" s="32">
        <v>35</v>
      </c>
      <c r="E769" s="32">
        <v>39</v>
      </c>
      <c r="F769" s="32">
        <v>70</v>
      </c>
      <c r="G769" s="32">
        <v>140</v>
      </c>
      <c r="H769" s="27"/>
      <c r="I769" s="27"/>
      <c r="J769" s="28"/>
      <c r="K769" s="28"/>
      <c r="L769" s="29"/>
    </row>
    <row r="770" spans="1:12" x14ac:dyDescent="0.15">
      <c r="A770" s="30"/>
      <c r="B770" s="25" t="s">
        <v>278</v>
      </c>
      <c r="C770" s="31">
        <v>0</v>
      </c>
      <c r="D770" s="32">
        <v>20</v>
      </c>
      <c r="E770" s="32">
        <v>29</v>
      </c>
      <c r="F770" s="32">
        <v>61</v>
      </c>
      <c r="G770" s="32">
        <v>104</v>
      </c>
      <c r="H770" s="27"/>
      <c r="I770" s="27"/>
      <c r="J770" s="28"/>
      <c r="K770" s="28"/>
      <c r="L770" s="29"/>
    </row>
    <row r="771" spans="1:12" x14ac:dyDescent="0.15">
      <c r="A771" s="30"/>
      <c r="B771" s="25" t="s">
        <v>279</v>
      </c>
      <c r="C771" s="31">
        <v>0</v>
      </c>
      <c r="D771" s="32">
        <v>16</v>
      </c>
      <c r="E771" s="32">
        <v>25</v>
      </c>
      <c r="F771" s="32">
        <v>50</v>
      </c>
      <c r="G771" s="32">
        <v>84</v>
      </c>
      <c r="H771" s="27"/>
      <c r="I771" s="27"/>
      <c r="J771" s="28"/>
      <c r="K771" s="28"/>
      <c r="L771" s="29"/>
    </row>
    <row r="772" spans="1:12" x14ac:dyDescent="0.15">
      <c r="A772" s="30"/>
      <c r="B772" s="25" t="s">
        <v>280</v>
      </c>
      <c r="C772" s="31">
        <v>0</v>
      </c>
      <c r="D772" s="32">
        <v>7</v>
      </c>
      <c r="E772" s="32">
        <v>24</v>
      </c>
      <c r="F772" s="32">
        <v>63</v>
      </c>
      <c r="G772" s="32">
        <v>89</v>
      </c>
      <c r="H772" s="27"/>
      <c r="I772" s="27"/>
      <c r="J772" s="28"/>
      <c r="K772" s="28"/>
      <c r="L772" s="29"/>
    </row>
    <row r="773" spans="1:12" x14ac:dyDescent="0.15">
      <c r="A773" s="30"/>
      <c r="B773" s="25" t="s">
        <v>281</v>
      </c>
      <c r="C773" s="31">
        <v>0</v>
      </c>
      <c r="D773" s="32">
        <v>12</v>
      </c>
      <c r="E773" s="32">
        <v>23</v>
      </c>
      <c r="F773" s="32">
        <v>62</v>
      </c>
      <c r="G773" s="32">
        <v>95</v>
      </c>
      <c r="H773" s="27"/>
      <c r="I773" s="27"/>
      <c r="J773" s="28"/>
      <c r="K773" s="28"/>
      <c r="L773" s="29"/>
    </row>
    <row r="774" spans="1:12" x14ac:dyDescent="0.15">
      <c r="A774" s="30"/>
      <c r="B774" s="25" t="s">
        <v>282</v>
      </c>
      <c r="C774" s="31">
        <v>0</v>
      </c>
      <c r="D774" s="32">
        <v>23</v>
      </c>
      <c r="E774" s="32">
        <v>32</v>
      </c>
      <c r="F774" s="32">
        <v>63</v>
      </c>
      <c r="G774" s="32">
        <v>113</v>
      </c>
      <c r="H774" s="27"/>
      <c r="I774" s="27"/>
      <c r="J774" s="28"/>
      <c r="K774" s="28"/>
      <c r="L774" s="29"/>
    </row>
    <row r="775" spans="1:12" x14ac:dyDescent="0.15">
      <c r="A775" s="30"/>
      <c r="B775" s="25" t="s">
        <v>283</v>
      </c>
      <c r="C775" s="31">
        <v>0</v>
      </c>
      <c r="D775" s="32">
        <v>23</v>
      </c>
      <c r="E775" s="32">
        <v>36</v>
      </c>
      <c r="F775" s="32">
        <v>64</v>
      </c>
      <c r="G775" s="32">
        <v>121</v>
      </c>
      <c r="H775" s="27"/>
      <c r="I775" s="27"/>
      <c r="J775" s="28"/>
      <c r="K775" s="28"/>
      <c r="L775" s="29"/>
    </row>
    <row r="776" spans="1:12" x14ac:dyDescent="0.15">
      <c r="A776" s="30"/>
      <c r="B776" s="25" t="s">
        <v>284</v>
      </c>
      <c r="C776" s="31">
        <v>0</v>
      </c>
      <c r="D776" s="32">
        <v>16</v>
      </c>
      <c r="E776" s="32">
        <v>21</v>
      </c>
      <c r="F776" s="32">
        <v>44</v>
      </c>
      <c r="G776" s="32">
        <v>78</v>
      </c>
      <c r="H776" s="27"/>
      <c r="I776" s="27"/>
      <c r="J776" s="28"/>
      <c r="K776" s="28"/>
      <c r="L776" s="29"/>
    </row>
    <row r="777" spans="1:12" x14ac:dyDescent="0.15">
      <c r="A777" s="30"/>
      <c r="B777" s="25" t="s">
        <v>285</v>
      </c>
      <c r="C777" s="31">
        <v>0</v>
      </c>
      <c r="D777" s="32">
        <v>16</v>
      </c>
      <c r="E777" s="32">
        <v>24</v>
      </c>
      <c r="F777" s="32">
        <v>70</v>
      </c>
      <c r="G777" s="32">
        <v>107</v>
      </c>
      <c r="H777" s="27"/>
      <c r="I777" s="27"/>
      <c r="J777" s="28"/>
      <c r="K777" s="28"/>
      <c r="L777" s="29"/>
    </row>
    <row r="778" spans="1:12" x14ac:dyDescent="0.15">
      <c r="A778" s="30"/>
      <c r="B778" s="25" t="s">
        <v>286</v>
      </c>
      <c r="C778" s="31">
        <v>0</v>
      </c>
      <c r="D778" s="32">
        <v>16</v>
      </c>
      <c r="E778" s="32">
        <v>21</v>
      </c>
      <c r="F778" s="32">
        <v>59</v>
      </c>
      <c r="G778" s="32">
        <v>95</v>
      </c>
      <c r="H778" s="27"/>
      <c r="I778" s="27"/>
      <c r="J778" s="28"/>
      <c r="K778" s="28"/>
      <c r="L778" s="29"/>
    </row>
    <row r="779" spans="1:12" x14ac:dyDescent="0.15">
      <c r="A779" s="30"/>
      <c r="B779" s="25" t="s">
        <v>287</v>
      </c>
      <c r="C779" s="31">
        <v>0</v>
      </c>
      <c r="D779" s="32">
        <v>31</v>
      </c>
      <c r="E779" s="32">
        <v>37</v>
      </c>
      <c r="F779" s="32">
        <v>71</v>
      </c>
      <c r="G779" s="32">
        <v>135</v>
      </c>
      <c r="H779" s="27"/>
      <c r="I779" s="27"/>
      <c r="J779" s="28"/>
      <c r="K779" s="28"/>
      <c r="L779" s="29"/>
    </row>
    <row r="780" spans="1:12" x14ac:dyDescent="0.15">
      <c r="A780" s="30"/>
      <c r="B780" s="25" t="s">
        <v>288</v>
      </c>
      <c r="C780" s="31">
        <v>0</v>
      </c>
      <c r="D780" s="32">
        <v>31</v>
      </c>
      <c r="E780" s="32">
        <v>36</v>
      </c>
      <c r="F780" s="32">
        <v>52</v>
      </c>
      <c r="G780" s="32">
        <v>117</v>
      </c>
      <c r="H780" s="27"/>
      <c r="I780" s="27"/>
      <c r="J780" s="28"/>
      <c r="K780" s="28"/>
      <c r="L780" s="29"/>
    </row>
    <row r="781" spans="1:12" x14ac:dyDescent="0.15">
      <c r="A781" s="30"/>
      <c r="B781" s="25" t="s">
        <v>289</v>
      </c>
      <c r="C781" s="31">
        <v>0</v>
      </c>
      <c r="D781" s="32">
        <v>25</v>
      </c>
      <c r="E781" s="32">
        <v>26</v>
      </c>
      <c r="F781" s="32">
        <v>58</v>
      </c>
      <c r="G781" s="32">
        <v>106</v>
      </c>
      <c r="H781" s="27"/>
      <c r="I781" s="27"/>
      <c r="J781" s="28"/>
      <c r="K781" s="28"/>
      <c r="L781" s="29"/>
    </row>
    <row r="782" spans="1:12" x14ac:dyDescent="0.15">
      <c r="A782" s="30"/>
      <c r="B782" s="25" t="s">
        <v>290</v>
      </c>
      <c r="C782" s="31">
        <v>0</v>
      </c>
      <c r="D782" s="32">
        <v>34</v>
      </c>
      <c r="E782" s="32">
        <v>32</v>
      </c>
      <c r="F782" s="32">
        <v>75</v>
      </c>
      <c r="G782" s="32">
        <v>133</v>
      </c>
      <c r="H782" s="27"/>
      <c r="I782" s="27"/>
      <c r="J782" s="28"/>
      <c r="K782" s="28"/>
      <c r="L782" s="29"/>
    </row>
    <row r="783" spans="1:12" x14ac:dyDescent="0.15">
      <c r="A783" s="30"/>
      <c r="B783" s="25" t="s">
        <v>291</v>
      </c>
      <c r="C783" s="31">
        <v>0</v>
      </c>
      <c r="D783" s="32">
        <v>21</v>
      </c>
      <c r="E783" s="32">
        <v>25</v>
      </c>
      <c r="F783" s="32">
        <v>60</v>
      </c>
      <c r="G783" s="32">
        <v>103</v>
      </c>
      <c r="H783" s="27"/>
      <c r="I783" s="27"/>
      <c r="J783" s="28"/>
      <c r="K783" s="28"/>
      <c r="L783" s="29"/>
    </row>
    <row r="784" spans="1:12" x14ac:dyDescent="0.15">
      <c r="A784" s="30"/>
      <c r="B784" s="25" t="s">
        <v>292</v>
      </c>
      <c r="C784" s="31">
        <v>0</v>
      </c>
      <c r="D784" s="32">
        <v>23</v>
      </c>
      <c r="E784" s="32">
        <v>30</v>
      </c>
      <c r="F784" s="32">
        <v>49</v>
      </c>
      <c r="G784" s="32">
        <v>99</v>
      </c>
      <c r="H784" s="27"/>
      <c r="I784" s="27"/>
      <c r="J784" s="28"/>
      <c r="K784" s="28"/>
      <c r="L784" s="29"/>
    </row>
    <row r="785" spans="1:12" x14ac:dyDescent="0.15">
      <c r="A785" s="30"/>
      <c r="B785" s="25" t="s">
        <v>293</v>
      </c>
      <c r="C785" s="31">
        <v>0</v>
      </c>
      <c r="D785" s="32">
        <v>18</v>
      </c>
      <c r="E785" s="32">
        <v>25</v>
      </c>
      <c r="F785" s="32">
        <v>52</v>
      </c>
      <c r="G785" s="32">
        <v>90</v>
      </c>
      <c r="H785" s="27"/>
      <c r="I785" s="27"/>
      <c r="J785" s="28"/>
      <c r="K785" s="28"/>
      <c r="L785" s="29"/>
    </row>
    <row r="786" spans="1:12" x14ac:dyDescent="0.15">
      <c r="A786" s="30"/>
      <c r="B786" s="25" t="s">
        <v>294</v>
      </c>
      <c r="C786" s="31">
        <v>0</v>
      </c>
      <c r="D786" s="32">
        <v>23</v>
      </c>
      <c r="E786" s="32">
        <v>24</v>
      </c>
      <c r="F786" s="32">
        <v>59</v>
      </c>
      <c r="G786" s="32">
        <v>105</v>
      </c>
      <c r="H786" s="27"/>
      <c r="I786" s="27"/>
      <c r="J786" s="28"/>
      <c r="K786" s="28"/>
      <c r="L786" s="29"/>
    </row>
    <row r="787" spans="1:12" x14ac:dyDescent="0.15">
      <c r="A787" s="30"/>
      <c r="B787" s="25" t="s">
        <v>295</v>
      </c>
      <c r="C787" s="31">
        <v>0</v>
      </c>
      <c r="D787" s="32">
        <v>42</v>
      </c>
      <c r="E787" s="32">
        <v>33</v>
      </c>
      <c r="F787" s="32">
        <v>86</v>
      </c>
      <c r="G787" s="32">
        <v>159</v>
      </c>
      <c r="H787" s="27"/>
      <c r="I787" s="27"/>
      <c r="J787" s="28"/>
      <c r="K787" s="28"/>
      <c r="L787" s="29"/>
    </row>
    <row r="788" spans="1:12" x14ac:dyDescent="0.15">
      <c r="A788" s="30"/>
      <c r="B788" s="25" t="s">
        <v>296</v>
      </c>
      <c r="C788" s="31">
        <v>0</v>
      </c>
      <c r="D788" s="32">
        <v>0</v>
      </c>
      <c r="E788" s="32">
        <v>0</v>
      </c>
      <c r="F788" s="32">
        <v>0</v>
      </c>
      <c r="G788" s="32">
        <v>0</v>
      </c>
      <c r="H788" s="27"/>
      <c r="I788" s="27"/>
      <c r="J788" s="28"/>
      <c r="K788" s="28"/>
      <c r="L788" s="29"/>
    </row>
    <row r="789" spans="1:12" x14ac:dyDescent="0.15">
      <c r="A789" s="30"/>
      <c r="B789" s="25" t="s">
        <v>297</v>
      </c>
      <c r="C789" s="31">
        <v>0</v>
      </c>
      <c r="D789" s="32">
        <v>42</v>
      </c>
      <c r="E789" s="32">
        <v>46</v>
      </c>
      <c r="F789" s="32">
        <v>74</v>
      </c>
      <c r="G789" s="32">
        <v>159</v>
      </c>
      <c r="H789" s="27"/>
      <c r="I789" s="27"/>
      <c r="J789" s="28"/>
      <c r="K789" s="28"/>
      <c r="L789" s="29"/>
    </row>
    <row r="790" spans="1:12" x14ac:dyDescent="0.15">
      <c r="A790" s="30"/>
      <c r="B790" s="25" t="s">
        <v>298</v>
      </c>
      <c r="C790" s="31">
        <v>0</v>
      </c>
      <c r="D790" s="32">
        <v>22</v>
      </c>
      <c r="E790" s="32">
        <v>19</v>
      </c>
      <c r="F790" s="32">
        <v>57</v>
      </c>
      <c r="G790" s="32">
        <v>94</v>
      </c>
      <c r="H790" s="27"/>
      <c r="I790" s="27"/>
      <c r="J790" s="28"/>
      <c r="K790" s="28"/>
      <c r="L790" s="29"/>
    </row>
    <row r="791" spans="1:12" x14ac:dyDescent="0.15">
      <c r="A791" s="30"/>
      <c r="B791" s="25" t="s">
        <v>299</v>
      </c>
      <c r="C791" s="31">
        <v>0</v>
      </c>
      <c r="D791" s="32">
        <v>20</v>
      </c>
      <c r="E791" s="32">
        <v>24</v>
      </c>
      <c r="F791" s="32">
        <v>59</v>
      </c>
      <c r="G791" s="32">
        <v>100</v>
      </c>
      <c r="H791" s="27"/>
      <c r="I791" s="27"/>
      <c r="J791" s="28"/>
      <c r="K791" s="28"/>
      <c r="L791" s="29"/>
    </row>
    <row r="792" spans="1:12" x14ac:dyDescent="0.15">
      <c r="A792" s="30"/>
      <c r="B792" s="25" t="s">
        <v>300</v>
      </c>
      <c r="C792" s="31">
        <v>0</v>
      </c>
      <c r="D792" s="32">
        <v>23</v>
      </c>
      <c r="E792" s="32">
        <v>33</v>
      </c>
      <c r="F792" s="32">
        <v>42</v>
      </c>
      <c r="G792" s="32">
        <v>96</v>
      </c>
      <c r="H792" s="27"/>
      <c r="I792" s="27"/>
      <c r="J792" s="28"/>
      <c r="K792" s="28"/>
      <c r="L792" s="29"/>
    </row>
    <row r="793" spans="1:12" x14ac:dyDescent="0.15">
      <c r="A793" s="30"/>
      <c r="B793" s="25" t="s">
        <v>301</v>
      </c>
      <c r="C793" s="31">
        <v>0</v>
      </c>
      <c r="D793" s="32">
        <v>27</v>
      </c>
      <c r="E793" s="32">
        <v>28</v>
      </c>
      <c r="F793" s="32">
        <v>43</v>
      </c>
      <c r="G793" s="32">
        <v>96</v>
      </c>
      <c r="H793" s="27"/>
      <c r="I793" s="27"/>
      <c r="J793" s="28"/>
      <c r="K793" s="28"/>
      <c r="L793" s="29"/>
    </row>
    <row r="794" spans="1:12" x14ac:dyDescent="0.15">
      <c r="A794" s="30"/>
      <c r="B794" s="25" t="s">
        <v>302</v>
      </c>
      <c r="C794" s="31">
        <v>0</v>
      </c>
      <c r="D794" s="32">
        <v>14</v>
      </c>
      <c r="E794" s="32">
        <v>13</v>
      </c>
      <c r="F794" s="32">
        <v>51</v>
      </c>
      <c r="G794" s="32">
        <v>78</v>
      </c>
      <c r="H794" s="27"/>
      <c r="I794" s="27"/>
      <c r="J794" s="28"/>
      <c r="K794" s="28"/>
      <c r="L794" s="29"/>
    </row>
    <row r="795" spans="1:12" x14ac:dyDescent="0.15">
      <c r="A795" s="30"/>
      <c r="B795" s="25" t="s">
        <v>303</v>
      </c>
      <c r="C795" s="31">
        <v>0</v>
      </c>
      <c r="D795" s="32">
        <v>15</v>
      </c>
      <c r="E795" s="32">
        <v>11</v>
      </c>
      <c r="F795" s="32">
        <v>51</v>
      </c>
      <c r="G795" s="32">
        <v>75</v>
      </c>
      <c r="H795" s="27"/>
      <c r="I795" s="27"/>
      <c r="J795" s="28"/>
      <c r="K795" s="28"/>
      <c r="L795" s="29"/>
    </row>
    <row r="796" spans="1:12" x14ac:dyDescent="0.15">
      <c r="A796" s="30"/>
      <c r="B796" s="25" t="s">
        <v>304</v>
      </c>
      <c r="C796" s="31">
        <v>0</v>
      </c>
      <c r="D796" s="32">
        <v>18</v>
      </c>
      <c r="E796" s="32">
        <v>31</v>
      </c>
      <c r="F796" s="32">
        <v>59</v>
      </c>
      <c r="G796" s="32">
        <v>104</v>
      </c>
      <c r="H796" s="27"/>
      <c r="I796" s="27"/>
      <c r="J796" s="28"/>
      <c r="K796" s="28"/>
      <c r="L796" s="29"/>
    </row>
    <row r="797" spans="1:12" x14ac:dyDescent="0.15">
      <c r="A797" s="30"/>
      <c r="B797" s="25" t="s">
        <v>305</v>
      </c>
      <c r="C797" s="31">
        <v>0</v>
      </c>
      <c r="D797" s="32">
        <v>15</v>
      </c>
      <c r="E797" s="32">
        <v>20</v>
      </c>
      <c r="F797" s="32">
        <v>49</v>
      </c>
      <c r="G797" s="32">
        <v>80</v>
      </c>
      <c r="H797" s="27"/>
      <c r="I797" s="27"/>
      <c r="J797" s="28"/>
      <c r="K797" s="28"/>
      <c r="L797" s="29"/>
    </row>
    <row r="798" spans="1:12" x14ac:dyDescent="0.15">
      <c r="A798" s="30"/>
      <c r="B798" s="25" t="s">
        <v>306</v>
      </c>
      <c r="C798" s="31">
        <v>0</v>
      </c>
      <c r="D798" s="32">
        <v>18</v>
      </c>
      <c r="E798" s="32">
        <v>20</v>
      </c>
      <c r="F798" s="32">
        <v>59</v>
      </c>
      <c r="G798" s="32">
        <v>96</v>
      </c>
      <c r="H798" s="27"/>
      <c r="I798" s="27"/>
      <c r="J798" s="28"/>
      <c r="K798" s="28"/>
      <c r="L798" s="29"/>
    </row>
    <row r="799" spans="1:12" x14ac:dyDescent="0.15">
      <c r="A799" s="30"/>
      <c r="B799" s="25" t="s">
        <v>307</v>
      </c>
      <c r="C799" s="31">
        <v>0</v>
      </c>
      <c r="D799" s="32">
        <v>6</v>
      </c>
      <c r="E799" s="32">
        <v>11</v>
      </c>
      <c r="F799" s="32">
        <v>40</v>
      </c>
      <c r="G799" s="32">
        <v>54</v>
      </c>
      <c r="H799" s="27"/>
      <c r="I799" s="27"/>
      <c r="J799" s="28"/>
      <c r="K799" s="28"/>
      <c r="L799" s="29"/>
    </row>
    <row r="800" spans="1:12" x14ac:dyDescent="0.15">
      <c r="A800" s="30"/>
      <c r="B800" s="25" t="s">
        <v>308</v>
      </c>
      <c r="C800" s="31">
        <v>0</v>
      </c>
      <c r="D800" s="32">
        <v>14</v>
      </c>
      <c r="E800" s="32">
        <v>22</v>
      </c>
      <c r="F800" s="32">
        <v>44</v>
      </c>
      <c r="G800" s="32">
        <v>74</v>
      </c>
      <c r="H800" s="27"/>
      <c r="I800" s="27"/>
      <c r="J800" s="28"/>
      <c r="K800" s="28"/>
      <c r="L800" s="29"/>
    </row>
    <row r="801" spans="1:12" x14ac:dyDescent="0.15">
      <c r="A801" s="30"/>
      <c r="B801" s="25" t="s">
        <v>309</v>
      </c>
      <c r="C801" s="31">
        <v>0</v>
      </c>
      <c r="D801" s="32">
        <v>11</v>
      </c>
      <c r="E801" s="32">
        <v>23</v>
      </c>
      <c r="F801" s="32">
        <v>37</v>
      </c>
      <c r="G801" s="32">
        <v>70</v>
      </c>
      <c r="H801" s="27"/>
      <c r="I801" s="27"/>
      <c r="J801" s="28"/>
      <c r="K801" s="28"/>
      <c r="L801" s="29"/>
    </row>
    <row r="802" spans="1:12" x14ac:dyDescent="0.15">
      <c r="A802" s="30"/>
      <c r="B802" s="25" t="s">
        <v>310</v>
      </c>
      <c r="C802" s="31">
        <v>0</v>
      </c>
      <c r="D802" s="32">
        <v>10</v>
      </c>
      <c r="E802" s="32">
        <v>12</v>
      </c>
      <c r="F802" s="32">
        <v>46</v>
      </c>
      <c r="G802" s="32">
        <v>67</v>
      </c>
      <c r="H802" s="27"/>
      <c r="I802" s="27"/>
      <c r="J802" s="28"/>
      <c r="K802" s="28"/>
      <c r="L802" s="29"/>
    </row>
    <row r="803" spans="1:12" x14ac:dyDescent="0.15">
      <c r="A803" s="30"/>
      <c r="B803" s="25" t="s">
        <v>311</v>
      </c>
      <c r="C803" s="31">
        <v>0</v>
      </c>
      <c r="D803" s="32">
        <v>15</v>
      </c>
      <c r="E803" s="32">
        <v>16</v>
      </c>
      <c r="F803" s="32">
        <v>45</v>
      </c>
      <c r="G803" s="32">
        <v>73</v>
      </c>
      <c r="H803" s="27"/>
      <c r="I803" s="27"/>
      <c r="J803" s="28"/>
      <c r="K803" s="28"/>
      <c r="L803" s="29"/>
    </row>
    <row r="804" spans="1:12" x14ac:dyDescent="0.15">
      <c r="A804" s="30"/>
      <c r="B804" s="25" t="s">
        <v>312</v>
      </c>
      <c r="C804" s="31">
        <v>0</v>
      </c>
      <c r="D804" s="32">
        <v>11</v>
      </c>
      <c r="E804" s="32">
        <v>14</v>
      </c>
      <c r="F804" s="32">
        <v>57</v>
      </c>
      <c r="G804" s="32">
        <v>81</v>
      </c>
      <c r="H804" s="27"/>
      <c r="I804" s="27"/>
      <c r="J804" s="28"/>
      <c r="K804" s="28"/>
      <c r="L804" s="29"/>
    </row>
    <row r="805" spans="1:12" x14ac:dyDescent="0.15">
      <c r="A805" s="30"/>
      <c r="B805" s="25" t="s">
        <v>313</v>
      </c>
      <c r="C805" s="31">
        <v>0</v>
      </c>
      <c r="D805" s="32">
        <v>23</v>
      </c>
      <c r="E805" s="32">
        <v>23</v>
      </c>
      <c r="F805" s="32">
        <v>76</v>
      </c>
      <c r="G805" s="32">
        <v>116</v>
      </c>
      <c r="H805" s="27"/>
      <c r="I805" s="27"/>
      <c r="J805" s="28"/>
      <c r="K805" s="28"/>
      <c r="L805" s="29"/>
    </row>
    <row r="806" spans="1:12" x14ac:dyDescent="0.15">
      <c r="A806" s="30"/>
      <c r="B806" s="25" t="s">
        <v>314</v>
      </c>
      <c r="C806" s="31">
        <v>0</v>
      </c>
      <c r="D806" s="32">
        <v>8</v>
      </c>
      <c r="E806" s="32">
        <v>18</v>
      </c>
      <c r="F806" s="32">
        <v>40</v>
      </c>
      <c r="G806" s="32">
        <v>66</v>
      </c>
      <c r="H806" s="27"/>
      <c r="I806" s="27"/>
      <c r="J806" s="28"/>
      <c r="K806" s="28"/>
      <c r="L806" s="29"/>
    </row>
    <row r="807" spans="1:12" x14ac:dyDescent="0.15">
      <c r="A807" s="30"/>
      <c r="B807" s="25" t="s">
        <v>315</v>
      </c>
      <c r="C807" s="31">
        <v>0</v>
      </c>
      <c r="D807" s="32">
        <v>14</v>
      </c>
      <c r="E807" s="32">
        <v>17</v>
      </c>
      <c r="F807" s="32">
        <v>37</v>
      </c>
      <c r="G807" s="32">
        <v>66</v>
      </c>
      <c r="H807" s="27"/>
      <c r="I807" s="27"/>
      <c r="J807" s="28"/>
      <c r="K807" s="28"/>
      <c r="L807" s="29"/>
    </row>
    <row r="808" spans="1:12" x14ac:dyDescent="0.15">
      <c r="A808" s="30"/>
      <c r="B808" s="25" t="s">
        <v>316</v>
      </c>
      <c r="C808" s="31">
        <v>0</v>
      </c>
      <c r="D808" s="32">
        <v>11</v>
      </c>
      <c r="E808" s="32">
        <v>15</v>
      </c>
      <c r="F808" s="32">
        <v>53</v>
      </c>
      <c r="G808" s="32">
        <v>75</v>
      </c>
      <c r="H808" s="27"/>
      <c r="I808" s="27"/>
      <c r="J808" s="28"/>
      <c r="K808" s="28"/>
      <c r="L808" s="29"/>
    </row>
    <row r="809" spans="1:12" x14ac:dyDescent="0.15">
      <c r="A809" s="30"/>
      <c r="B809" s="25" t="s">
        <v>317</v>
      </c>
      <c r="C809" s="31">
        <v>0</v>
      </c>
      <c r="D809" s="32">
        <v>8</v>
      </c>
      <c r="E809" s="32">
        <v>18</v>
      </c>
      <c r="F809" s="32">
        <v>53</v>
      </c>
      <c r="G809" s="32">
        <v>75</v>
      </c>
      <c r="H809" s="27"/>
      <c r="I809" s="27"/>
      <c r="J809" s="28"/>
      <c r="K809" s="28"/>
      <c r="L809" s="29"/>
    </row>
    <row r="810" spans="1:12" x14ac:dyDescent="0.15">
      <c r="A810" s="30"/>
      <c r="B810" s="25" t="s">
        <v>318</v>
      </c>
      <c r="C810" s="31">
        <v>0</v>
      </c>
      <c r="D810" s="32">
        <v>11</v>
      </c>
      <c r="E810" s="32">
        <v>11</v>
      </c>
      <c r="F810" s="32">
        <v>44</v>
      </c>
      <c r="G810" s="32">
        <v>66</v>
      </c>
      <c r="H810" s="27"/>
      <c r="I810" s="27"/>
      <c r="J810" s="28"/>
      <c r="K810" s="28"/>
      <c r="L810" s="29"/>
    </row>
    <row r="811" spans="1:12" x14ac:dyDescent="0.15">
      <c r="A811" s="30"/>
      <c r="B811" s="25" t="s">
        <v>319</v>
      </c>
      <c r="C811" s="31">
        <v>0</v>
      </c>
      <c r="D811" s="32">
        <v>4</v>
      </c>
      <c r="E811" s="32">
        <v>13</v>
      </c>
      <c r="F811" s="32">
        <v>35</v>
      </c>
      <c r="G811" s="32">
        <v>50</v>
      </c>
      <c r="H811" s="27"/>
      <c r="I811" s="27"/>
      <c r="J811" s="28"/>
      <c r="K811" s="28"/>
      <c r="L811" s="29"/>
    </row>
    <row r="812" spans="1:12" x14ac:dyDescent="0.15">
      <c r="A812" s="30"/>
      <c r="B812" s="25" t="s">
        <v>320</v>
      </c>
      <c r="C812" s="31">
        <v>0</v>
      </c>
      <c r="D812" s="32">
        <v>11</v>
      </c>
      <c r="E812" s="32">
        <v>20</v>
      </c>
      <c r="F812" s="32">
        <v>49</v>
      </c>
      <c r="G812" s="32">
        <v>80</v>
      </c>
      <c r="H812" s="27"/>
      <c r="I812" s="27"/>
      <c r="J812" s="28"/>
      <c r="K812" s="28"/>
      <c r="L812" s="29"/>
    </row>
    <row r="813" spans="1:12" x14ac:dyDescent="0.15">
      <c r="A813" s="30"/>
      <c r="B813" s="25" t="s">
        <v>321</v>
      </c>
      <c r="C813" s="31">
        <v>0</v>
      </c>
      <c r="D813" s="32">
        <v>10</v>
      </c>
      <c r="E813" s="32">
        <v>21</v>
      </c>
      <c r="F813" s="32">
        <v>46</v>
      </c>
      <c r="G813" s="32">
        <v>74</v>
      </c>
      <c r="H813" s="27"/>
      <c r="I813" s="27"/>
      <c r="J813" s="28"/>
      <c r="K813" s="28"/>
      <c r="L813" s="29"/>
    </row>
    <row r="814" spans="1:12" x14ac:dyDescent="0.15">
      <c r="A814" s="30"/>
      <c r="B814" s="25" t="s">
        <v>322</v>
      </c>
      <c r="C814" s="31">
        <v>0</v>
      </c>
      <c r="D814" s="32">
        <v>9</v>
      </c>
      <c r="E814" s="32">
        <v>20</v>
      </c>
      <c r="F814" s="32">
        <v>39</v>
      </c>
      <c r="G814" s="32">
        <v>67</v>
      </c>
      <c r="H814" s="27"/>
      <c r="I814" s="27"/>
      <c r="J814" s="28"/>
      <c r="K814" s="28"/>
      <c r="L814" s="29"/>
    </row>
    <row r="815" spans="1:12" x14ac:dyDescent="0.15">
      <c r="A815" s="30"/>
      <c r="B815" s="25" t="s">
        <v>323</v>
      </c>
      <c r="C815" s="31">
        <v>0</v>
      </c>
      <c r="D815" s="32">
        <v>9</v>
      </c>
      <c r="E815" s="32">
        <v>22</v>
      </c>
      <c r="F815" s="32">
        <v>39</v>
      </c>
      <c r="G815" s="32">
        <v>69</v>
      </c>
      <c r="H815" s="27"/>
      <c r="I815" s="27"/>
      <c r="J815" s="28"/>
      <c r="K815" s="28"/>
      <c r="L815" s="29"/>
    </row>
    <row r="816" spans="1:12" x14ac:dyDescent="0.15">
      <c r="A816" s="30"/>
      <c r="B816" s="25" t="s">
        <v>324</v>
      </c>
      <c r="C816" s="31">
        <v>0</v>
      </c>
      <c r="D816" s="32">
        <v>20</v>
      </c>
      <c r="E816" s="32">
        <v>20</v>
      </c>
      <c r="F816" s="32">
        <v>57</v>
      </c>
      <c r="G816" s="32">
        <v>96</v>
      </c>
      <c r="H816" s="27"/>
      <c r="I816" s="27"/>
      <c r="J816" s="28"/>
      <c r="K816" s="28"/>
      <c r="L816" s="29"/>
    </row>
    <row r="817" spans="1:12" x14ac:dyDescent="0.15">
      <c r="A817" s="30"/>
      <c r="B817" s="25" t="s">
        <v>325</v>
      </c>
      <c r="C817" s="31">
        <v>0</v>
      </c>
      <c r="D817" s="32">
        <v>10</v>
      </c>
      <c r="E817" s="32">
        <v>17</v>
      </c>
      <c r="F817" s="32">
        <v>60</v>
      </c>
      <c r="G817" s="32">
        <v>86</v>
      </c>
      <c r="H817" s="27"/>
      <c r="I817" s="27"/>
      <c r="J817" s="28"/>
      <c r="K817" s="28"/>
      <c r="L817" s="29"/>
    </row>
    <row r="818" spans="1:12" x14ac:dyDescent="0.15">
      <c r="A818" s="30"/>
      <c r="B818" s="25" t="s">
        <v>326</v>
      </c>
      <c r="C818" s="31">
        <v>0</v>
      </c>
      <c r="D818" s="32">
        <v>4</v>
      </c>
      <c r="E818" s="32">
        <v>22</v>
      </c>
      <c r="F818" s="32">
        <v>46</v>
      </c>
      <c r="G818" s="32">
        <v>72</v>
      </c>
      <c r="H818" s="27"/>
      <c r="I818" s="27"/>
      <c r="J818" s="28"/>
      <c r="K818" s="28"/>
      <c r="L818" s="29"/>
    </row>
    <row r="819" spans="1:12" x14ac:dyDescent="0.15">
      <c r="A819" s="30"/>
      <c r="B819" s="25" t="s">
        <v>327</v>
      </c>
      <c r="C819" s="31">
        <v>0</v>
      </c>
      <c r="D819" s="32">
        <v>8</v>
      </c>
      <c r="E819" s="32">
        <v>20</v>
      </c>
      <c r="F819" s="32">
        <v>36</v>
      </c>
      <c r="G819" s="32">
        <v>64</v>
      </c>
      <c r="H819" s="27"/>
      <c r="I819" s="27"/>
      <c r="J819" s="28"/>
      <c r="K819" s="28"/>
      <c r="L819" s="29"/>
    </row>
    <row r="820" spans="1:12" x14ac:dyDescent="0.15">
      <c r="A820" s="30"/>
      <c r="B820" s="25" t="s">
        <v>328</v>
      </c>
      <c r="C820" s="31">
        <v>0</v>
      </c>
      <c r="D820" s="32">
        <v>13</v>
      </c>
      <c r="E820" s="32">
        <v>20</v>
      </c>
      <c r="F820" s="32">
        <v>75</v>
      </c>
      <c r="G820" s="32">
        <v>107</v>
      </c>
      <c r="H820" s="27"/>
      <c r="I820" s="27"/>
      <c r="J820" s="28"/>
      <c r="K820" s="28"/>
      <c r="L820" s="29"/>
    </row>
    <row r="821" spans="1:12" x14ac:dyDescent="0.15">
      <c r="A821" s="30"/>
      <c r="B821" s="25" t="s">
        <v>329</v>
      </c>
      <c r="C821" s="31">
        <v>0</v>
      </c>
      <c r="D821" s="32">
        <v>15</v>
      </c>
      <c r="E821" s="32">
        <v>35</v>
      </c>
      <c r="F821" s="32">
        <v>59</v>
      </c>
      <c r="G821" s="32">
        <v>101</v>
      </c>
      <c r="H821" s="27"/>
      <c r="I821" s="27"/>
      <c r="J821" s="28"/>
      <c r="K821" s="28"/>
      <c r="L821" s="29"/>
    </row>
    <row r="822" spans="1:12" x14ac:dyDescent="0.15">
      <c r="A822" s="30"/>
      <c r="B822" s="25" t="s">
        <v>330</v>
      </c>
      <c r="C822" s="31">
        <v>0</v>
      </c>
      <c r="D822" s="32">
        <v>13</v>
      </c>
      <c r="E822" s="32">
        <v>21</v>
      </c>
      <c r="F822" s="32">
        <v>56</v>
      </c>
      <c r="G822" s="32">
        <v>89</v>
      </c>
      <c r="H822" s="27"/>
      <c r="I822" s="27"/>
      <c r="J822" s="28"/>
      <c r="K822" s="28"/>
      <c r="L822" s="29"/>
    </row>
    <row r="823" spans="1:12" x14ac:dyDescent="0.15">
      <c r="A823" s="30"/>
      <c r="B823" s="25" t="s">
        <v>331</v>
      </c>
      <c r="C823" s="31">
        <v>0</v>
      </c>
      <c r="D823" s="32">
        <v>16</v>
      </c>
      <c r="E823" s="32">
        <v>18</v>
      </c>
      <c r="F823" s="32">
        <v>53</v>
      </c>
      <c r="G823" s="32">
        <v>83</v>
      </c>
      <c r="H823" s="27"/>
      <c r="I823" s="27"/>
      <c r="J823" s="28"/>
      <c r="K823" s="28"/>
      <c r="L823" s="29"/>
    </row>
    <row r="824" spans="1:12" x14ac:dyDescent="0.15">
      <c r="A824" s="30"/>
      <c r="B824" s="25" t="s">
        <v>332</v>
      </c>
      <c r="C824" s="31">
        <v>0</v>
      </c>
      <c r="D824" s="32">
        <v>18</v>
      </c>
      <c r="E824" s="32">
        <v>19</v>
      </c>
      <c r="F824" s="32">
        <v>61</v>
      </c>
      <c r="G824" s="32">
        <v>97</v>
      </c>
      <c r="H824" s="27"/>
      <c r="I824" s="27"/>
      <c r="J824" s="28"/>
      <c r="K824" s="28"/>
      <c r="L824" s="29"/>
    </row>
    <row r="825" spans="1:12" x14ac:dyDescent="0.15">
      <c r="A825" s="30"/>
      <c r="B825" s="25" t="s">
        <v>333</v>
      </c>
      <c r="C825" s="31">
        <v>0</v>
      </c>
      <c r="D825" s="32">
        <v>24</v>
      </c>
      <c r="E825" s="32">
        <v>20</v>
      </c>
      <c r="F825" s="32">
        <v>50</v>
      </c>
      <c r="G825" s="32">
        <v>93</v>
      </c>
      <c r="H825" s="27"/>
      <c r="I825" s="27"/>
      <c r="J825" s="28"/>
      <c r="K825" s="28"/>
      <c r="L825" s="29"/>
    </row>
    <row r="826" spans="1:12" x14ac:dyDescent="0.15">
      <c r="A826" s="30"/>
      <c r="B826" s="25" t="s">
        <v>334</v>
      </c>
      <c r="C826" s="31">
        <v>0</v>
      </c>
      <c r="D826" s="32">
        <v>23</v>
      </c>
      <c r="E826" s="32">
        <v>22</v>
      </c>
      <c r="F826" s="32">
        <v>47</v>
      </c>
      <c r="G826" s="32">
        <v>89</v>
      </c>
      <c r="H826" s="27"/>
      <c r="I826" s="27"/>
      <c r="J826" s="28"/>
      <c r="K826" s="28"/>
      <c r="L826" s="29"/>
    </row>
    <row r="827" spans="1:12" x14ac:dyDescent="0.15">
      <c r="A827" s="30"/>
      <c r="B827" s="25" t="s">
        <v>335</v>
      </c>
      <c r="C827" s="31">
        <v>0</v>
      </c>
      <c r="D827" s="32">
        <v>22</v>
      </c>
      <c r="E827" s="32">
        <v>24</v>
      </c>
      <c r="F827" s="32">
        <v>57</v>
      </c>
      <c r="G827" s="32">
        <v>100</v>
      </c>
      <c r="H827" s="27"/>
      <c r="I827" s="27"/>
      <c r="J827" s="28"/>
      <c r="K827" s="28"/>
      <c r="L827" s="29"/>
    </row>
    <row r="828" spans="1:12" x14ac:dyDescent="0.15">
      <c r="A828" s="30"/>
      <c r="B828" s="25" t="s">
        <v>336</v>
      </c>
      <c r="C828" s="31">
        <v>0</v>
      </c>
      <c r="D828" s="32">
        <v>17</v>
      </c>
      <c r="E828" s="32">
        <v>23</v>
      </c>
      <c r="F828" s="32">
        <v>41</v>
      </c>
      <c r="G828" s="32">
        <v>80</v>
      </c>
      <c r="H828" s="27"/>
      <c r="I828" s="27"/>
      <c r="J828" s="28"/>
      <c r="K828" s="28"/>
      <c r="L828" s="29"/>
    </row>
    <row r="829" spans="1:12" x14ac:dyDescent="0.15">
      <c r="A829" s="30"/>
      <c r="B829" s="25" t="s">
        <v>337</v>
      </c>
      <c r="C829" s="31">
        <v>0</v>
      </c>
      <c r="D829" s="32">
        <v>16</v>
      </c>
      <c r="E829" s="32">
        <v>27</v>
      </c>
      <c r="F829" s="32">
        <v>48</v>
      </c>
      <c r="G829" s="32">
        <v>91</v>
      </c>
      <c r="H829" s="27"/>
      <c r="I829" s="27"/>
      <c r="J829" s="28"/>
      <c r="K829" s="28"/>
      <c r="L829" s="29"/>
    </row>
    <row r="830" spans="1:12" x14ac:dyDescent="0.15">
      <c r="A830" s="30"/>
      <c r="B830" s="25" t="s">
        <v>338</v>
      </c>
      <c r="C830" s="31">
        <v>0</v>
      </c>
      <c r="D830" s="32">
        <v>17</v>
      </c>
      <c r="E830" s="32">
        <v>22</v>
      </c>
      <c r="F830" s="32">
        <v>53</v>
      </c>
      <c r="G830" s="32">
        <v>92</v>
      </c>
      <c r="H830" s="27"/>
      <c r="I830" s="27"/>
      <c r="J830" s="28"/>
      <c r="K830" s="28"/>
      <c r="L830" s="29"/>
    </row>
    <row r="831" spans="1:12" x14ac:dyDescent="0.15">
      <c r="A831" s="30"/>
      <c r="B831" s="25" t="s">
        <v>339</v>
      </c>
      <c r="C831" s="31">
        <v>0</v>
      </c>
      <c r="D831" s="32">
        <v>14</v>
      </c>
      <c r="E831" s="32">
        <v>28</v>
      </c>
      <c r="F831" s="32">
        <v>48</v>
      </c>
      <c r="G831" s="32">
        <v>90</v>
      </c>
      <c r="H831" s="27"/>
      <c r="I831" s="27"/>
      <c r="J831" s="28"/>
      <c r="K831" s="28"/>
      <c r="L831" s="29"/>
    </row>
    <row r="832" spans="1:12" x14ac:dyDescent="0.15">
      <c r="A832" s="30"/>
      <c r="B832" s="25" t="s">
        <v>340</v>
      </c>
      <c r="C832" s="31">
        <v>0</v>
      </c>
      <c r="D832" s="32">
        <v>20</v>
      </c>
      <c r="E832" s="32">
        <v>33</v>
      </c>
      <c r="F832" s="32">
        <v>58</v>
      </c>
      <c r="G832" s="32">
        <v>111</v>
      </c>
      <c r="H832" s="27"/>
      <c r="I832" s="27"/>
      <c r="J832" s="28"/>
      <c r="K832" s="28"/>
      <c r="L832" s="29"/>
    </row>
    <row r="833" spans="1:12" x14ac:dyDescent="0.15">
      <c r="A833" s="30"/>
      <c r="B833" s="25" t="s">
        <v>341</v>
      </c>
      <c r="C833" s="31">
        <v>0</v>
      </c>
      <c r="D833" s="32">
        <v>17</v>
      </c>
      <c r="E833" s="32">
        <v>38</v>
      </c>
      <c r="F833" s="32">
        <v>68</v>
      </c>
      <c r="G833" s="32">
        <v>123</v>
      </c>
      <c r="H833" s="27"/>
      <c r="I833" s="27"/>
      <c r="J833" s="28"/>
      <c r="K833" s="28"/>
      <c r="L833" s="29"/>
    </row>
    <row r="834" spans="1:12" x14ac:dyDescent="0.15">
      <c r="A834" s="30"/>
      <c r="B834" s="25" t="s">
        <v>342</v>
      </c>
      <c r="C834" s="31">
        <v>0</v>
      </c>
      <c r="D834" s="32">
        <v>17</v>
      </c>
      <c r="E834" s="32">
        <v>21</v>
      </c>
      <c r="F834" s="32">
        <v>65</v>
      </c>
      <c r="G834" s="32">
        <v>103</v>
      </c>
      <c r="H834" s="27"/>
      <c r="I834" s="27"/>
      <c r="J834" s="28"/>
      <c r="K834" s="28"/>
      <c r="L834" s="29"/>
    </row>
    <row r="835" spans="1:12" x14ac:dyDescent="0.15">
      <c r="A835" s="30"/>
      <c r="B835" s="25" t="s">
        <v>343</v>
      </c>
      <c r="C835" s="31">
        <v>0</v>
      </c>
      <c r="D835" s="32">
        <v>17</v>
      </c>
      <c r="E835" s="32">
        <v>21</v>
      </c>
      <c r="F835" s="32">
        <v>55</v>
      </c>
      <c r="G835" s="32">
        <v>93</v>
      </c>
      <c r="H835" s="27"/>
      <c r="I835" s="27"/>
      <c r="J835" s="28"/>
      <c r="K835" s="28"/>
      <c r="L835" s="29"/>
    </row>
    <row r="836" spans="1:12" x14ac:dyDescent="0.15">
      <c r="A836" s="30"/>
      <c r="B836" s="25" t="s">
        <v>344</v>
      </c>
      <c r="C836" s="31">
        <v>0</v>
      </c>
      <c r="D836" s="32">
        <v>36</v>
      </c>
      <c r="E836" s="32">
        <v>35</v>
      </c>
      <c r="F836" s="32">
        <v>63</v>
      </c>
      <c r="G836" s="32">
        <v>134</v>
      </c>
    </row>
    <row r="837" spans="1:12" x14ac:dyDescent="0.15">
      <c r="A837" s="30"/>
      <c r="B837" s="25" t="s">
        <v>345</v>
      </c>
      <c r="C837" s="31">
        <v>0</v>
      </c>
      <c r="D837" s="32">
        <v>15</v>
      </c>
      <c r="E837" s="32">
        <v>22</v>
      </c>
      <c r="F837" s="32">
        <v>49</v>
      </c>
      <c r="G837" s="32">
        <v>86</v>
      </c>
    </row>
    <row r="838" spans="1:12" x14ac:dyDescent="0.15">
      <c r="A838" s="30"/>
      <c r="B838" s="25" t="s">
        <v>346</v>
      </c>
      <c r="C838" s="31">
        <v>0</v>
      </c>
      <c r="D838" s="32">
        <v>13</v>
      </c>
      <c r="E838" s="32">
        <v>17</v>
      </c>
      <c r="F838" s="32">
        <v>42</v>
      </c>
      <c r="G838" s="32">
        <v>72</v>
      </c>
    </row>
    <row r="839" spans="1:12" x14ac:dyDescent="0.15">
      <c r="A839" s="30"/>
      <c r="B839" s="25" t="s">
        <v>347</v>
      </c>
      <c r="C839" s="31">
        <v>0</v>
      </c>
      <c r="D839" s="32">
        <v>13</v>
      </c>
      <c r="E839" s="32">
        <v>13</v>
      </c>
      <c r="F839" s="32">
        <v>46</v>
      </c>
      <c r="G839" s="32">
        <v>72</v>
      </c>
    </row>
    <row r="840" spans="1:12" x14ac:dyDescent="0.15">
      <c r="A840" s="30"/>
      <c r="B840" s="25" t="s">
        <v>348</v>
      </c>
      <c r="C840" s="31">
        <v>0</v>
      </c>
      <c r="D840" s="32">
        <v>13</v>
      </c>
      <c r="E840" s="32">
        <v>20</v>
      </c>
      <c r="F840" s="32">
        <v>54</v>
      </c>
      <c r="G840" s="32">
        <v>87</v>
      </c>
    </row>
    <row r="841" spans="1:12" x14ac:dyDescent="0.15">
      <c r="A841" s="30"/>
      <c r="B841" s="25" t="s">
        <v>349</v>
      </c>
      <c r="C841" s="31">
        <v>0</v>
      </c>
      <c r="D841" s="32">
        <v>15</v>
      </c>
      <c r="E841" s="32">
        <v>18</v>
      </c>
      <c r="F841" s="32">
        <v>29</v>
      </c>
      <c r="G841" s="32">
        <v>62</v>
      </c>
    </row>
    <row r="842" spans="1:12" x14ac:dyDescent="0.15">
      <c r="A842" s="30"/>
      <c r="B842" s="25" t="s">
        <v>350</v>
      </c>
      <c r="C842" s="31">
        <v>0</v>
      </c>
      <c r="D842" s="32">
        <v>11</v>
      </c>
      <c r="E842" s="32">
        <v>23</v>
      </c>
      <c r="F842" s="32">
        <v>37</v>
      </c>
      <c r="G842" s="32">
        <v>71</v>
      </c>
    </row>
    <row r="843" spans="1:12" x14ac:dyDescent="0.15">
      <c r="A843" s="30"/>
      <c r="B843" s="25" t="s">
        <v>351</v>
      </c>
      <c r="C843" s="31">
        <v>0</v>
      </c>
      <c r="D843" s="32">
        <v>13</v>
      </c>
      <c r="E843" s="32">
        <v>16</v>
      </c>
      <c r="F843" s="32">
        <v>47</v>
      </c>
      <c r="G843" s="32">
        <v>76</v>
      </c>
    </row>
    <row r="844" spans="1:12" x14ac:dyDescent="0.15">
      <c r="A844" s="30"/>
      <c r="B844" s="25" t="s">
        <v>352</v>
      </c>
      <c r="C844" s="31">
        <v>0</v>
      </c>
      <c r="D844" s="32">
        <v>12</v>
      </c>
      <c r="E844" s="32">
        <v>30</v>
      </c>
      <c r="F844" s="32">
        <v>50</v>
      </c>
      <c r="G844" s="32">
        <v>92</v>
      </c>
    </row>
    <row r="845" spans="1:12" x14ac:dyDescent="0.15">
      <c r="A845" s="30"/>
      <c r="B845" s="25" t="s">
        <v>353</v>
      </c>
      <c r="C845" s="31">
        <v>0</v>
      </c>
      <c r="D845" s="32">
        <v>11</v>
      </c>
      <c r="E845" s="32">
        <v>21</v>
      </c>
      <c r="F845" s="32">
        <v>41</v>
      </c>
      <c r="G845" s="32">
        <v>73</v>
      </c>
    </row>
    <row r="846" spans="1:12" x14ac:dyDescent="0.15">
      <c r="A846" s="30"/>
      <c r="B846" s="25" t="s">
        <v>354</v>
      </c>
      <c r="C846" s="31">
        <v>0</v>
      </c>
      <c r="D846" s="32">
        <v>10</v>
      </c>
      <c r="E846" s="32">
        <v>16</v>
      </c>
      <c r="F846" s="32">
        <v>51</v>
      </c>
      <c r="G846" s="32">
        <v>77</v>
      </c>
    </row>
    <row r="847" spans="1:12" x14ac:dyDescent="0.15">
      <c r="A847" s="30"/>
      <c r="B847" s="25" t="s">
        <v>355</v>
      </c>
      <c r="C847" s="31">
        <v>0</v>
      </c>
      <c r="D847" s="32">
        <v>10</v>
      </c>
      <c r="E847" s="32">
        <v>20</v>
      </c>
      <c r="F847" s="32">
        <v>47</v>
      </c>
      <c r="G847" s="32">
        <v>77</v>
      </c>
    </row>
    <row r="848" spans="1:12" x14ac:dyDescent="0.15">
      <c r="A848" s="30"/>
      <c r="B848" s="25" t="s">
        <v>356</v>
      </c>
      <c r="C848" s="31">
        <v>0</v>
      </c>
      <c r="D848" s="32">
        <v>23</v>
      </c>
      <c r="E848" s="32">
        <v>24</v>
      </c>
      <c r="F848" s="32">
        <v>48</v>
      </c>
      <c r="G848" s="32">
        <v>95</v>
      </c>
    </row>
    <row r="849" spans="1:7" x14ac:dyDescent="0.15">
      <c r="A849" s="30"/>
      <c r="B849" s="25" t="s">
        <v>357</v>
      </c>
      <c r="C849" s="31">
        <v>0</v>
      </c>
      <c r="D849" s="32">
        <v>18</v>
      </c>
      <c r="E849" s="32">
        <v>24</v>
      </c>
      <c r="F849" s="32">
        <v>50</v>
      </c>
      <c r="G849" s="32">
        <v>92</v>
      </c>
    </row>
    <row r="850" spans="1:7" x14ac:dyDescent="0.15">
      <c r="A850" s="30"/>
      <c r="B850" s="25" t="s">
        <v>358</v>
      </c>
      <c r="C850" s="31">
        <v>0</v>
      </c>
      <c r="D850" s="32">
        <v>30</v>
      </c>
      <c r="E850" s="32">
        <v>26</v>
      </c>
      <c r="F850" s="32">
        <v>80</v>
      </c>
      <c r="G850" s="32">
        <v>136</v>
      </c>
    </row>
    <row r="851" spans="1:7" x14ac:dyDescent="0.15">
      <c r="A851" s="30"/>
      <c r="B851" s="25" t="s">
        <v>359</v>
      </c>
      <c r="C851" s="31">
        <v>0</v>
      </c>
      <c r="D851" s="32">
        <v>9</v>
      </c>
      <c r="E851" s="32">
        <v>15</v>
      </c>
      <c r="F851" s="32">
        <v>54</v>
      </c>
      <c r="G851" s="32">
        <v>78</v>
      </c>
    </row>
    <row r="852" spans="1:7" x14ac:dyDescent="0.15">
      <c r="A852" s="30"/>
      <c r="B852" s="25" t="s">
        <v>360</v>
      </c>
      <c r="C852" s="31">
        <v>0</v>
      </c>
      <c r="D852" s="32">
        <v>16</v>
      </c>
      <c r="E852" s="32">
        <v>20</v>
      </c>
      <c r="F852" s="32">
        <v>38</v>
      </c>
      <c r="G852" s="32">
        <v>74</v>
      </c>
    </row>
    <row r="853" spans="1:7" x14ac:dyDescent="0.15">
      <c r="A853" s="30"/>
      <c r="B853" s="25" t="s">
        <v>361</v>
      </c>
      <c r="C853" s="31">
        <v>0</v>
      </c>
      <c r="D853" s="32">
        <v>18</v>
      </c>
      <c r="E853" s="32">
        <v>32</v>
      </c>
      <c r="F853" s="32">
        <v>50</v>
      </c>
      <c r="G853" s="32">
        <v>100</v>
      </c>
    </row>
    <row r="854" spans="1:7" x14ac:dyDescent="0.15">
      <c r="A854" s="30"/>
      <c r="B854" s="25" t="s">
        <v>362</v>
      </c>
      <c r="C854" s="31">
        <v>0</v>
      </c>
      <c r="D854" s="32">
        <v>18</v>
      </c>
      <c r="E854" s="32">
        <v>24</v>
      </c>
      <c r="F854" s="32">
        <v>48</v>
      </c>
      <c r="G854" s="32">
        <v>90</v>
      </c>
    </row>
    <row r="855" spans="1:7" x14ac:dyDescent="0.15">
      <c r="A855" s="30"/>
      <c r="B855" s="25" t="s">
        <v>363</v>
      </c>
      <c r="C855" s="31">
        <v>0</v>
      </c>
      <c r="D855" s="32">
        <v>16</v>
      </c>
      <c r="E855" s="32">
        <v>20</v>
      </c>
      <c r="F855" s="32">
        <v>49</v>
      </c>
      <c r="G855" s="32">
        <v>85</v>
      </c>
    </row>
    <row r="856" spans="1:7" x14ac:dyDescent="0.15">
      <c r="A856" s="30"/>
      <c r="B856" s="25" t="s">
        <v>364</v>
      </c>
      <c r="C856" s="31">
        <v>0</v>
      </c>
      <c r="D856" s="32">
        <v>8</v>
      </c>
      <c r="E856" s="32">
        <v>13</v>
      </c>
      <c r="F856" s="32">
        <v>45</v>
      </c>
      <c r="G856" s="32">
        <v>66</v>
      </c>
    </row>
    <row r="857" spans="1:7" x14ac:dyDescent="0.15">
      <c r="A857" s="30"/>
      <c r="B857" s="25" t="s">
        <v>365</v>
      </c>
      <c r="C857" s="31">
        <v>0</v>
      </c>
      <c r="D857" s="32">
        <v>14</v>
      </c>
      <c r="E857" s="32">
        <v>23</v>
      </c>
      <c r="F857" s="32">
        <v>55</v>
      </c>
      <c r="G857" s="32">
        <v>92</v>
      </c>
    </row>
    <row r="858" spans="1:7" x14ac:dyDescent="0.15">
      <c r="A858" s="30"/>
      <c r="B858" s="25" t="s">
        <v>366</v>
      </c>
      <c r="C858" s="31">
        <v>0</v>
      </c>
      <c r="D858" s="32">
        <v>8</v>
      </c>
      <c r="E858" s="32">
        <v>17</v>
      </c>
      <c r="F858" s="32">
        <v>56</v>
      </c>
      <c r="G858" s="32">
        <v>81</v>
      </c>
    </row>
    <row r="859" spans="1:7" x14ac:dyDescent="0.15">
      <c r="A859" s="30"/>
      <c r="B859" s="25" t="s">
        <v>367</v>
      </c>
      <c r="C859" s="31">
        <v>0</v>
      </c>
      <c r="D859" s="32">
        <v>19</v>
      </c>
      <c r="E859" s="32">
        <v>24</v>
      </c>
      <c r="F859" s="32">
        <v>61</v>
      </c>
      <c r="G859" s="32">
        <v>104</v>
      </c>
    </row>
    <row r="860" spans="1:7" x14ac:dyDescent="0.15">
      <c r="A860" s="30"/>
      <c r="B860" s="25" t="s">
        <v>368</v>
      </c>
      <c r="C860" s="31">
        <v>0</v>
      </c>
      <c r="D860" s="32">
        <v>23</v>
      </c>
      <c r="E860" s="32">
        <v>20</v>
      </c>
      <c r="F860" s="32">
        <v>62</v>
      </c>
      <c r="G860" s="32">
        <v>105</v>
      </c>
    </row>
    <row r="861" spans="1:7" x14ac:dyDescent="0.15">
      <c r="A861" s="30"/>
      <c r="B861" s="25" t="s">
        <v>369</v>
      </c>
      <c r="C861" s="31">
        <v>0</v>
      </c>
      <c r="D861" s="32">
        <v>15</v>
      </c>
      <c r="E861" s="32">
        <v>20</v>
      </c>
      <c r="F861" s="32">
        <v>63</v>
      </c>
      <c r="G861" s="32">
        <v>98</v>
      </c>
    </row>
    <row r="862" spans="1:7" x14ac:dyDescent="0.15">
      <c r="A862" s="30"/>
      <c r="B862" s="25" t="s">
        <v>370</v>
      </c>
      <c r="C862" s="31">
        <v>0</v>
      </c>
      <c r="D862" s="32">
        <v>15</v>
      </c>
      <c r="E862" s="32">
        <v>21</v>
      </c>
      <c r="F862" s="32">
        <v>41</v>
      </c>
      <c r="G862" s="32">
        <v>77</v>
      </c>
    </row>
    <row r="863" spans="1:7" x14ac:dyDescent="0.15">
      <c r="A863" s="30"/>
      <c r="B863" s="25" t="s">
        <v>371</v>
      </c>
      <c r="C863" s="31">
        <v>0</v>
      </c>
      <c r="D863" s="32">
        <v>10</v>
      </c>
      <c r="E863" s="32">
        <v>20</v>
      </c>
      <c r="F863" s="32">
        <v>52</v>
      </c>
      <c r="G863" s="32">
        <v>82</v>
      </c>
    </row>
    <row r="864" spans="1:7" x14ac:dyDescent="0.15">
      <c r="A864" s="30"/>
      <c r="B864" s="25" t="s">
        <v>372</v>
      </c>
      <c r="C864" s="31">
        <v>0</v>
      </c>
      <c r="D864" s="32">
        <v>14</v>
      </c>
      <c r="E864" s="32">
        <v>22</v>
      </c>
      <c r="F864" s="32">
        <v>53</v>
      </c>
      <c r="G864" s="32">
        <v>89</v>
      </c>
    </row>
    <row r="865" spans="1:7" x14ac:dyDescent="0.15">
      <c r="A865" s="30"/>
      <c r="B865" s="25" t="s">
        <v>373</v>
      </c>
      <c r="C865" s="31">
        <v>0</v>
      </c>
      <c r="D865" s="32">
        <v>20</v>
      </c>
      <c r="E865" s="32">
        <v>15</v>
      </c>
      <c r="F865" s="32">
        <v>49</v>
      </c>
      <c r="G865" s="32">
        <v>84</v>
      </c>
    </row>
    <row r="866" spans="1:7" x14ac:dyDescent="0.15">
      <c r="A866" s="30"/>
      <c r="B866" s="25" t="s">
        <v>374</v>
      </c>
      <c r="C866" s="31">
        <v>0</v>
      </c>
      <c r="D866" s="32">
        <v>13</v>
      </c>
      <c r="E866" s="32">
        <v>20</v>
      </c>
      <c r="F866" s="32">
        <v>58</v>
      </c>
      <c r="G866" s="32">
        <v>91</v>
      </c>
    </row>
    <row r="867" spans="1:7" x14ac:dyDescent="0.15">
      <c r="A867" s="30"/>
      <c r="B867" s="25" t="s">
        <v>375</v>
      </c>
      <c r="C867" s="31">
        <v>0</v>
      </c>
      <c r="D867" s="32">
        <v>19</v>
      </c>
      <c r="E867" s="32">
        <v>27</v>
      </c>
      <c r="F867" s="32">
        <v>42</v>
      </c>
      <c r="G867" s="32">
        <v>88</v>
      </c>
    </row>
    <row r="868" spans="1:7" x14ac:dyDescent="0.15">
      <c r="A868" s="30"/>
      <c r="B868" s="25" t="s">
        <v>376</v>
      </c>
      <c r="C868" s="31">
        <v>0</v>
      </c>
      <c r="D868" s="32">
        <v>25</v>
      </c>
      <c r="E868" s="32">
        <v>23</v>
      </c>
      <c r="F868" s="32">
        <v>64</v>
      </c>
      <c r="G868" s="32">
        <v>112</v>
      </c>
    </row>
    <row r="869" spans="1:7" x14ac:dyDescent="0.15">
      <c r="A869" s="30"/>
      <c r="B869" s="25" t="s">
        <v>377</v>
      </c>
      <c r="C869" s="31">
        <v>0</v>
      </c>
      <c r="D869" s="32">
        <v>22</v>
      </c>
      <c r="E869" s="32">
        <v>20</v>
      </c>
      <c r="F869" s="32">
        <v>63</v>
      </c>
      <c r="G869" s="32">
        <v>105</v>
      </c>
    </row>
    <row r="870" spans="1:7" x14ac:dyDescent="0.15">
      <c r="A870" s="30"/>
      <c r="B870" s="25" t="s">
        <v>378</v>
      </c>
      <c r="C870" s="31">
        <v>0</v>
      </c>
      <c r="D870" s="32">
        <v>11</v>
      </c>
      <c r="E870" s="32">
        <v>23</v>
      </c>
      <c r="F870" s="32">
        <v>43</v>
      </c>
      <c r="G870" s="32">
        <v>77</v>
      </c>
    </row>
    <row r="871" spans="1:7" x14ac:dyDescent="0.15">
      <c r="A871" s="30"/>
      <c r="B871" s="25" t="s">
        <v>379</v>
      </c>
      <c r="C871" s="31">
        <v>0</v>
      </c>
      <c r="D871" s="32">
        <v>22</v>
      </c>
      <c r="E871" s="32">
        <v>21</v>
      </c>
      <c r="F871" s="32">
        <v>41</v>
      </c>
      <c r="G871" s="32">
        <v>84</v>
      </c>
    </row>
    <row r="872" spans="1:7" x14ac:dyDescent="0.15">
      <c r="A872" s="30"/>
      <c r="B872" s="25" t="s">
        <v>380</v>
      </c>
      <c r="C872" s="31">
        <v>0</v>
      </c>
      <c r="D872" s="32">
        <v>54</v>
      </c>
      <c r="E872" s="32">
        <v>40</v>
      </c>
      <c r="F872" s="32">
        <v>88</v>
      </c>
      <c r="G872" s="32">
        <v>182</v>
      </c>
    </row>
    <row r="873" spans="1:7" x14ac:dyDescent="0.15">
      <c r="A873" s="30"/>
      <c r="B873" s="25" t="s">
        <v>381</v>
      </c>
      <c r="C873" s="31">
        <v>0</v>
      </c>
      <c r="D873" s="32">
        <v>54</v>
      </c>
      <c r="E873" s="32">
        <v>40</v>
      </c>
      <c r="F873" s="32">
        <v>88</v>
      </c>
      <c r="G873" s="32">
        <v>182</v>
      </c>
    </row>
    <row r="874" spans="1:7" x14ac:dyDescent="0.15">
      <c r="A874" s="30"/>
      <c r="B874" s="25" t="s">
        <v>382</v>
      </c>
      <c r="C874" s="31">
        <v>0</v>
      </c>
      <c r="D874" s="32">
        <v>14</v>
      </c>
      <c r="E874" s="32">
        <v>26</v>
      </c>
      <c r="F874" s="32">
        <v>53</v>
      </c>
      <c r="G874" s="32">
        <v>93</v>
      </c>
    </row>
    <row r="875" spans="1:7" x14ac:dyDescent="0.15">
      <c r="A875" s="30"/>
      <c r="B875" s="25" t="s">
        <v>383</v>
      </c>
      <c r="C875" s="31">
        <v>0</v>
      </c>
      <c r="D875" s="32">
        <v>16</v>
      </c>
      <c r="E875" s="32">
        <v>24</v>
      </c>
      <c r="F875" s="32">
        <v>51</v>
      </c>
      <c r="G875" s="32">
        <v>91</v>
      </c>
    </row>
    <row r="876" spans="1:7" x14ac:dyDescent="0.15">
      <c r="A876" s="30"/>
      <c r="B876" s="25" t="s">
        <v>384</v>
      </c>
      <c r="C876" s="31">
        <v>0</v>
      </c>
      <c r="D876" s="32">
        <v>16</v>
      </c>
      <c r="E876" s="32">
        <v>28</v>
      </c>
      <c r="F876" s="32">
        <v>51</v>
      </c>
      <c r="G876" s="32">
        <v>95</v>
      </c>
    </row>
    <row r="877" spans="1:7" x14ac:dyDescent="0.15">
      <c r="A877" s="30"/>
      <c r="B877" s="25" t="s">
        <v>385</v>
      </c>
      <c r="C877" s="31">
        <v>0</v>
      </c>
      <c r="D877" s="32">
        <v>15</v>
      </c>
      <c r="E877" s="32">
        <v>36</v>
      </c>
      <c r="F877" s="32">
        <v>51</v>
      </c>
      <c r="G877" s="32">
        <v>102</v>
      </c>
    </row>
    <row r="878" spans="1:7" x14ac:dyDescent="0.15">
      <c r="A878" s="30"/>
      <c r="B878" s="25" t="s">
        <v>386</v>
      </c>
      <c r="C878" s="31">
        <v>0</v>
      </c>
      <c r="D878" s="32">
        <v>11</v>
      </c>
      <c r="E878" s="32">
        <v>24</v>
      </c>
      <c r="F878" s="32">
        <v>45</v>
      </c>
      <c r="G878" s="32">
        <v>80</v>
      </c>
    </row>
    <row r="879" spans="1:7" x14ac:dyDescent="0.15">
      <c r="A879" s="30"/>
      <c r="B879" s="25" t="s">
        <v>387</v>
      </c>
      <c r="C879" s="31">
        <v>0</v>
      </c>
      <c r="D879" s="32">
        <v>13</v>
      </c>
      <c r="E879" s="32">
        <v>22</v>
      </c>
      <c r="F879" s="32">
        <v>40</v>
      </c>
      <c r="G879" s="32">
        <v>75</v>
      </c>
    </row>
    <row r="880" spans="1:7" x14ac:dyDescent="0.15">
      <c r="A880" s="30"/>
      <c r="B880" s="25" t="s">
        <v>388</v>
      </c>
      <c r="C880" s="31">
        <v>0</v>
      </c>
      <c r="D880" s="32">
        <v>17</v>
      </c>
      <c r="E880" s="32">
        <v>24</v>
      </c>
      <c r="F880" s="32">
        <v>39</v>
      </c>
      <c r="G880" s="32">
        <v>80</v>
      </c>
    </row>
    <row r="881" spans="1:7" x14ac:dyDescent="0.15">
      <c r="A881" s="30"/>
      <c r="B881" s="25" t="s">
        <v>389</v>
      </c>
      <c r="C881" s="31">
        <v>0</v>
      </c>
      <c r="D881" s="32">
        <v>13</v>
      </c>
      <c r="E881" s="32">
        <v>27</v>
      </c>
      <c r="F881" s="32">
        <v>36</v>
      </c>
      <c r="G881" s="32">
        <v>76</v>
      </c>
    </row>
    <row r="882" spans="1:7" x14ac:dyDescent="0.15">
      <c r="B882" s="25" t="s">
        <v>390</v>
      </c>
      <c r="C882" s="31">
        <v>0</v>
      </c>
      <c r="D882" s="32">
        <v>15</v>
      </c>
      <c r="E882" s="32">
        <v>20</v>
      </c>
      <c r="F882" s="32">
        <v>55</v>
      </c>
      <c r="G882" s="32">
        <v>90</v>
      </c>
    </row>
    <row r="883" spans="1:7" x14ac:dyDescent="0.15">
      <c r="B883" s="25" t="s">
        <v>391</v>
      </c>
      <c r="C883" s="31">
        <v>0</v>
      </c>
      <c r="D883" s="32">
        <v>10</v>
      </c>
      <c r="E883" s="32">
        <v>22</v>
      </c>
      <c r="F883" s="32">
        <v>52</v>
      </c>
      <c r="G883" s="32">
        <v>84</v>
      </c>
    </row>
    <row r="884" spans="1:7" x14ac:dyDescent="0.15">
      <c r="A884" s="30"/>
      <c r="B884" s="25" t="s">
        <v>392</v>
      </c>
      <c r="C884" s="31">
        <v>0</v>
      </c>
      <c r="D884" s="32">
        <v>15</v>
      </c>
      <c r="E884" s="32">
        <v>21</v>
      </c>
      <c r="F884" s="32">
        <v>50</v>
      </c>
      <c r="G884" s="32">
        <v>86</v>
      </c>
    </row>
    <row r="885" spans="1:7" x14ac:dyDescent="0.15">
      <c r="A885" s="30"/>
      <c r="B885" s="25" t="s">
        <v>393</v>
      </c>
      <c r="C885" s="31">
        <v>0</v>
      </c>
      <c r="D885" s="32">
        <v>15</v>
      </c>
      <c r="E885" s="32">
        <v>21</v>
      </c>
      <c r="F885" s="32">
        <v>50</v>
      </c>
      <c r="G885" s="32">
        <v>86</v>
      </c>
    </row>
    <row r="886" spans="1:7" x14ac:dyDescent="0.15">
      <c r="A886" s="30"/>
      <c r="B886" s="25" t="s">
        <v>394</v>
      </c>
      <c r="C886" s="31">
        <v>0</v>
      </c>
      <c r="D886" s="32">
        <v>15</v>
      </c>
      <c r="E886" s="32">
        <v>23</v>
      </c>
      <c r="F886" s="32">
        <v>53</v>
      </c>
      <c r="G886" s="32">
        <v>91</v>
      </c>
    </row>
    <row r="887" spans="1:7" x14ac:dyDescent="0.15">
      <c r="A887" s="30"/>
      <c r="B887" s="25" t="s">
        <v>395</v>
      </c>
      <c r="C887" s="31">
        <v>0</v>
      </c>
      <c r="D887" s="32">
        <v>11</v>
      </c>
      <c r="E887" s="32">
        <v>30</v>
      </c>
      <c r="F887" s="32">
        <v>38</v>
      </c>
      <c r="G887" s="32">
        <v>79</v>
      </c>
    </row>
    <row r="888" spans="1:7" x14ac:dyDescent="0.15">
      <c r="A888" s="30"/>
      <c r="B888" s="25" t="s">
        <v>396</v>
      </c>
      <c r="C888" s="31">
        <v>0</v>
      </c>
      <c r="D888" s="32">
        <v>5</v>
      </c>
      <c r="E888" s="32">
        <v>18</v>
      </c>
      <c r="F888" s="32">
        <v>14</v>
      </c>
      <c r="G888" s="32">
        <v>37</v>
      </c>
    </row>
    <row r="889" spans="1:7" x14ac:dyDescent="0.15">
      <c r="A889" s="30"/>
      <c r="B889" s="25" t="s">
        <v>397</v>
      </c>
      <c r="C889" s="31">
        <v>0</v>
      </c>
      <c r="D889" s="32">
        <v>5</v>
      </c>
      <c r="E889" s="32">
        <v>18</v>
      </c>
      <c r="F889" s="32">
        <v>14</v>
      </c>
      <c r="G889" s="32">
        <v>37</v>
      </c>
    </row>
    <row r="890" spans="1:7" x14ac:dyDescent="0.15">
      <c r="A890" s="30"/>
      <c r="B890" s="25" t="s">
        <v>398</v>
      </c>
      <c r="C890" s="31">
        <v>0</v>
      </c>
      <c r="D890" s="32">
        <v>16</v>
      </c>
      <c r="E890" s="32">
        <v>27</v>
      </c>
      <c r="F890" s="32">
        <v>60</v>
      </c>
      <c r="G890" s="32">
        <v>103</v>
      </c>
    </row>
    <row r="891" spans="1:7" x14ac:dyDescent="0.15">
      <c r="B891" s="25" t="s">
        <v>399</v>
      </c>
      <c r="C891" s="31">
        <v>0</v>
      </c>
      <c r="D891" s="32">
        <v>16</v>
      </c>
      <c r="E891" s="32">
        <v>25</v>
      </c>
      <c r="F891" s="32">
        <v>52</v>
      </c>
      <c r="G891" s="32">
        <v>93</v>
      </c>
    </row>
    <row r="892" spans="1:7" x14ac:dyDescent="0.15">
      <c r="B892" s="25" t="s">
        <v>400</v>
      </c>
      <c r="C892" s="31">
        <v>0</v>
      </c>
      <c r="D892" s="32">
        <v>12</v>
      </c>
      <c r="E892" s="32">
        <v>20</v>
      </c>
      <c r="F892" s="32">
        <v>55</v>
      </c>
      <c r="G892" s="32">
        <v>87</v>
      </c>
    </row>
    <row r="893" spans="1:7" x14ac:dyDescent="0.15">
      <c r="B893" s="25" t="s">
        <v>401</v>
      </c>
      <c r="C893" s="31">
        <v>0</v>
      </c>
      <c r="D893" s="32">
        <v>15</v>
      </c>
      <c r="E893" s="32">
        <v>24</v>
      </c>
      <c r="F893" s="32">
        <v>54</v>
      </c>
      <c r="G893" s="32">
        <v>93</v>
      </c>
    </row>
    <row r="894" spans="1:7" x14ac:dyDescent="0.15">
      <c r="B894" s="25" t="s">
        <v>402</v>
      </c>
      <c r="C894" s="31">
        <v>0</v>
      </c>
      <c r="D894" s="32">
        <v>15</v>
      </c>
      <c r="E894" s="32">
        <v>14</v>
      </c>
      <c r="F894" s="32">
        <v>54</v>
      </c>
      <c r="G894" s="32">
        <v>83</v>
      </c>
    </row>
    <row r="895" spans="1:7" x14ac:dyDescent="0.15">
      <c r="B895" s="25" t="s">
        <v>403</v>
      </c>
      <c r="C895" s="31">
        <v>0</v>
      </c>
      <c r="D895" s="32">
        <v>9</v>
      </c>
      <c r="E895" s="32">
        <v>18</v>
      </c>
      <c r="F895" s="32">
        <v>58</v>
      </c>
      <c r="G895" s="32">
        <v>85</v>
      </c>
    </row>
    <row r="896" spans="1:7" x14ac:dyDescent="0.15">
      <c r="B896" s="25" t="s">
        <v>404</v>
      </c>
      <c r="C896" s="31">
        <v>0</v>
      </c>
      <c r="D896" s="32">
        <v>15</v>
      </c>
      <c r="E896" s="32">
        <v>27</v>
      </c>
      <c r="F896" s="32">
        <v>53</v>
      </c>
      <c r="G896" s="32">
        <v>95</v>
      </c>
    </row>
    <row r="897" spans="2:7" x14ac:dyDescent="0.15">
      <c r="B897" s="25" t="s">
        <v>405</v>
      </c>
      <c r="C897" s="31">
        <v>0</v>
      </c>
      <c r="D897" s="32">
        <v>16</v>
      </c>
      <c r="E897" s="32">
        <v>24</v>
      </c>
      <c r="F897" s="32">
        <v>50</v>
      </c>
      <c r="G897" s="32">
        <v>90</v>
      </c>
    </row>
    <row r="898" spans="2:7" x14ac:dyDescent="0.15">
      <c r="B898" s="25" t="s">
        <v>406</v>
      </c>
      <c r="C898" s="31">
        <v>0</v>
      </c>
      <c r="D898" s="32">
        <v>31</v>
      </c>
      <c r="E898" s="32">
        <v>17</v>
      </c>
      <c r="F898" s="32">
        <v>59</v>
      </c>
      <c r="G898" s="32">
        <v>107</v>
      </c>
    </row>
    <row r="899" spans="2:7" x14ac:dyDescent="0.15">
      <c r="B899" s="25" t="s">
        <v>407</v>
      </c>
      <c r="C899" s="31">
        <v>0</v>
      </c>
      <c r="D899" s="32">
        <v>22</v>
      </c>
      <c r="E899" s="32">
        <v>26</v>
      </c>
      <c r="F899" s="32">
        <v>55</v>
      </c>
      <c r="G899" s="32">
        <v>103</v>
      </c>
    </row>
    <row r="900" spans="2:7" x14ac:dyDescent="0.15">
      <c r="B900" s="25" t="s">
        <v>408</v>
      </c>
      <c r="C900" s="31">
        <v>0</v>
      </c>
      <c r="D900" s="32">
        <v>18</v>
      </c>
      <c r="E900" s="32">
        <v>24</v>
      </c>
      <c r="F900" s="32">
        <v>54</v>
      </c>
      <c r="G900" s="32">
        <v>96</v>
      </c>
    </row>
    <row r="901" spans="2:7" x14ac:dyDescent="0.15">
      <c r="B901" s="25" t="s">
        <v>409</v>
      </c>
      <c r="C901" s="31">
        <v>0</v>
      </c>
      <c r="D901" s="32">
        <v>13</v>
      </c>
      <c r="E901" s="32">
        <v>20</v>
      </c>
      <c r="F901" s="32">
        <v>56</v>
      </c>
      <c r="G901" s="32">
        <v>89</v>
      </c>
    </row>
    <row r="902" spans="2:7" x14ac:dyDescent="0.15">
      <c r="B902" s="25" t="s">
        <v>410</v>
      </c>
      <c r="C902" s="31">
        <v>0</v>
      </c>
      <c r="D902" s="32">
        <v>15</v>
      </c>
      <c r="E902" s="32">
        <v>14</v>
      </c>
      <c r="F902" s="32">
        <v>58</v>
      </c>
      <c r="G902" s="32">
        <v>87</v>
      </c>
    </row>
    <row r="903" spans="2:7" x14ac:dyDescent="0.15">
      <c r="B903" s="25" t="s">
        <v>411</v>
      </c>
      <c r="C903" s="31">
        <v>0</v>
      </c>
      <c r="D903" s="32">
        <v>12</v>
      </c>
      <c r="E903" s="32">
        <v>19</v>
      </c>
      <c r="F903" s="32">
        <v>46</v>
      </c>
      <c r="G903" s="32">
        <v>77</v>
      </c>
    </row>
    <row r="904" spans="2:7" x14ac:dyDescent="0.15">
      <c r="B904" s="25" t="s">
        <v>412</v>
      </c>
      <c r="C904" s="31">
        <v>0</v>
      </c>
      <c r="D904" s="32">
        <v>11</v>
      </c>
      <c r="E904" s="32">
        <v>17</v>
      </c>
      <c r="F904" s="32">
        <v>44</v>
      </c>
      <c r="G904" s="32">
        <v>72</v>
      </c>
    </row>
    <row r="905" spans="2:7" x14ac:dyDescent="0.15">
      <c r="B905" s="25" t="s">
        <v>413</v>
      </c>
      <c r="C905" s="31">
        <v>0</v>
      </c>
      <c r="D905" s="32">
        <v>23</v>
      </c>
      <c r="E905" s="32">
        <v>32</v>
      </c>
      <c r="F905" s="32">
        <v>75</v>
      </c>
      <c r="G905" s="32">
        <v>130</v>
      </c>
    </row>
    <row r="906" spans="2:7" x14ac:dyDescent="0.15">
      <c r="B906" s="25" t="s">
        <v>414</v>
      </c>
      <c r="C906" s="31">
        <v>0</v>
      </c>
      <c r="D906" s="32">
        <v>7</v>
      </c>
      <c r="E906" s="32">
        <v>24</v>
      </c>
      <c r="F906" s="32">
        <v>48</v>
      </c>
      <c r="G906" s="32">
        <v>79</v>
      </c>
    </row>
    <row r="907" spans="2:7" x14ac:dyDescent="0.15">
      <c r="B907" s="25" t="s">
        <v>415</v>
      </c>
      <c r="C907" s="31">
        <v>0</v>
      </c>
      <c r="D907" s="32">
        <v>10</v>
      </c>
      <c r="E907" s="32">
        <v>23</v>
      </c>
      <c r="F907" s="32">
        <v>42</v>
      </c>
      <c r="G907" s="32">
        <v>75</v>
      </c>
    </row>
    <row r="908" spans="2:7" x14ac:dyDescent="0.15">
      <c r="B908" s="25" t="s">
        <v>416</v>
      </c>
      <c r="C908" s="31">
        <v>0</v>
      </c>
      <c r="D908" s="32">
        <v>9</v>
      </c>
      <c r="E908" s="32">
        <v>27</v>
      </c>
      <c r="F908" s="32">
        <v>60</v>
      </c>
      <c r="G908" s="32">
        <v>96</v>
      </c>
    </row>
    <row r="909" spans="2:7" x14ac:dyDescent="0.15">
      <c r="B909" s="25" t="s">
        <v>417</v>
      </c>
      <c r="C909" s="31">
        <v>0</v>
      </c>
      <c r="D909" s="32">
        <v>8</v>
      </c>
      <c r="E909" s="32">
        <v>13</v>
      </c>
      <c r="F909" s="32">
        <v>44</v>
      </c>
      <c r="G909" s="32">
        <v>65</v>
      </c>
    </row>
    <row r="910" spans="2:7" x14ac:dyDescent="0.15">
      <c r="B910" s="25" t="s">
        <v>418</v>
      </c>
      <c r="C910" s="31">
        <v>0</v>
      </c>
      <c r="D910" s="32">
        <v>12</v>
      </c>
      <c r="E910" s="32">
        <v>11</v>
      </c>
      <c r="F910" s="32">
        <v>53</v>
      </c>
      <c r="G910" s="32">
        <v>76</v>
      </c>
    </row>
    <row r="911" spans="2:7" x14ac:dyDescent="0.15">
      <c r="B911" s="25" t="s">
        <v>419</v>
      </c>
      <c r="C911" s="31">
        <v>0</v>
      </c>
      <c r="D911" s="32">
        <v>12</v>
      </c>
      <c r="E911" s="32">
        <v>10</v>
      </c>
      <c r="F911" s="32">
        <v>45</v>
      </c>
      <c r="G911" s="32">
        <v>67</v>
      </c>
    </row>
    <row r="912" spans="2:7" x14ac:dyDescent="0.15">
      <c r="B912" s="25" t="s">
        <v>420</v>
      </c>
      <c r="C912" s="31">
        <v>0</v>
      </c>
      <c r="D912" s="32">
        <v>17</v>
      </c>
      <c r="E912" s="32">
        <v>24</v>
      </c>
      <c r="F912" s="32">
        <v>66</v>
      </c>
      <c r="G912" s="32">
        <v>107</v>
      </c>
    </row>
    <row r="913" spans="2:7" x14ac:dyDescent="0.15">
      <c r="B913" s="25" t="s">
        <v>421</v>
      </c>
      <c r="C913" s="31">
        <v>0</v>
      </c>
      <c r="D913" s="32">
        <v>11</v>
      </c>
      <c r="E913" s="32">
        <v>14</v>
      </c>
      <c r="F913" s="32">
        <v>59</v>
      </c>
      <c r="G913" s="32">
        <v>84</v>
      </c>
    </row>
    <row r="914" spans="2:7" x14ac:dyDescent="0.15">
      <c r="B914" s="25" t="s">
        <v>422</v>
      </c>
      <c r="C914" s="31">
        <v>0</v>
      </c>
      <c r="D914" s="32">
        <v>10</v>
      </c>
      <c r="E914" s="32">
        <v>19</v>
      </c>
      <c r="F914" s="32">
        <v>56</v>
      </c>
      <c r="G914" s="32">
        <v>85</v>
      </c>
    </row>
    <row r="915" spans="2:7" x14ac:dyDescent="0.15">
      <c r="B915" s="25" t="s">
        <v>423</v>
      </c>
      <c r="C915" s="31">
        <v>0</v>
      </c>
      <c r="D915" s="32">
        <v>15</v>
      </c>
      <c r="E915" s="32">
        <v>15</v>
      </c>
      <c r="F915" s="32">
        <v>58</v>
      </c>
      <c r="G915" s="32">
        <v>88</v>
      </c>
    </row>
    <row r="916" spans="2:7" x14ac:dyDescent="0.15">
      <c r="B916" s="25" t="s">
        <v>424</v>
      </c>
      <c r="C916" s="31">
        <v>0</v>
      </c>
      <c r="D916" s="32">
        <v>8</v>
      </c>
      <c r="E916" s="32">
        <v>17</v>
      </c>
      <c r="F916" s="32">
        <v>74</v>
      </c>
      <c r="G916" s="32">
        <v>99</v>
      </c>
    </row>
    <row r="917" spans="2:7" x14ac:dyDescent="0.15">
      <c r="B917" s="25" t="s">
        <v>425</v>
      </c>
      <c r="C917" s="31">
        <v>0</v>
      </c>
      <c r="D917" s="32">
        <v>8</v>
      </c>
      <c r="E917" s="32">
        <v>21</v>
      </c>
      <c r="F917" s="32">
        <v>60</v>
      </c>
      <c r="G917" s="32">
        <v>89</v>
      </c>
    </row>
    <row r="918" spans="2:7" x14ac:dyDescent="0.15">
      <c r="B918" s="25" t="s">
        <v>426</v>
      </c>
      <c r="C918" s="31">
        <v>0</v>
      </c>
      <c r="D918" s="32">
        <v>7</v>
      </c>
      <c r="E918" s="32">
        <v>11</v>
      </c>
      <c r="F918" s="32">
        <v>48</v>
      </c>
      <c r="G918" s="32">
        <v>66</v>
      </c>
    </row>
    <row r="919" spans="2:7" x14ac:dyDescent="0.15">
      <c r="B919" s="25" t="s">
        <v>427</v>
      </c>
      <c r="C919" s="31">
        <v>0</v>
      </c>
      <c r="D919" s="32">
        <v>7</v>
      </c>
      <c r="E919" s="32">
        <v>14</v>
      </c>
      <c r="F919" s="32">
        <v>48</v>
      </c>
      <c r="G919" s="32">
        <v>69</v>
      </c>
    </row>
    <row r="920" spans="2:7" x14ac:dyDescent="0.15">
      <c r="B920" s="25" t="s">
        <v>428</v>
      </c>
      <c r="C920" s="31">
        <v>0</v>
      </c>
      <c r="D920" s="32">
        <v>21</v>
      </c>
      <c r="E920" s="32">
        <v>27</v>
      </c>
      <c r="F920" s="32">
        <v>76</v>
      </c>
      <c r="G920" s="32">
        <v>124</v>
      </c>
    </row>
    <row r="921" spans="2:7" x14ac:dyDescent="0.15">
      <c r="B921" s="25" t="s">
        <v>429</v>
      </c>
      <c r="C921" s="31">
        <v>0</v>
      </c>
      <c r="D921" s="32">
        <v>16</v>
      </c>
      <c r="E921" s="32">
        <v>19</v>
      </c>
      <c r="F921" s="32">
        <v>53</v>
      </c>
      <c r="G921" s="32">
        <v>88</v>
      </c>
    </row>
    <row r="922" spans="2:7" x14ac:dyDescent="0.15">
      <c r="B922" s="25" t="s">
        <v>430</v>
      </c>
      <c r="C922" s="31">
        <v>0</v>
      </c>
      <c r="D922" s="32">
        <v>6</v>
      </c>
      <c r="E922" s="32">
        <v>14</v>
      </c>
      <c r="F922" s="32">
        <v>48</v>
      </c>
      <c r="G922" s="32">
        <v>68</v>
      </c>
    </row>
    <row r="923" spans="2:7" x14ac:dyDescent="0.15">
      <c r="B923" s="25" t="s">
        <v>431</v>
      </c>
      <c r="C923" s="31">
        <v>0</v>
      </c>
      <c r="D923" s="32">
        <v>7</v>
      </c>
      <c r="E923" s="32">
        <v>23</v>
      </c>
      <c r="F923" s="32">
        <v>50</v>
      </c>
      <c r="G923" s="32">
        <v>80</v>
      </c>
    </row>
    <row r="924" spans="2:7" x14ac:dyDescent="0.15">
      <c r="B924" s="25" t="s">
        <v>432</v>
      </c>
      <c r="C924" s="31">
        <v>0</v>
      </c>
      <c r="D924" s="32">
        <v>8</v>
      </c>
      <c r="E924" s="32">
        <v>19</v>
      </c>
      <c r="F924" s="32">
        <v>50</v>
      </c>
      <c r="G924" s="32">
        <v>77</v>
      </c>
    </row>
    <row r="925" spans="2:7" x14ac:dyDescent="0.15">
      <c r="B925" s="25" t="s">
        <v>433</v>
      </c>
      <c r="C925" s="31">
        <v>0</v>
      </c>
      <c r="D925" s="32">
        <v>13</v>
      </c>
      <c r="E925" s="32">
        <v>13</v>
      </c>
      <c r="F925" s="32">
        <v>78</v>
      </c>
      <c r="G925" s="32">
        <v>104</v>
      </c>
    </row>
    <row r="926" spans="2:7" x14ac:dyDescent="0.15">
      <c r="B926" s="25" t="s">
        <v>434</v>
      </c>
      <c r="C926" s="31">
        <v>0</v>
      </c>
      <c r="D926" s="32">
        <v>8</v>
      </c>
      <c r="E926" s="32">
        <v>11</v>
      </c>
      <c r="F926" s="32">
        <v>71</v>
      </c>
      <c r="G926" s="32">
        <v>90</v>
      </c>
    </row>
    <row r="927" spans="2:7" x14ac:dyDescent="0.15">
      <c r="B927" s="25" t="s">
        <v>435</v>
      </c>
      <c r="C927" s="31">
        <v>0</v>
      </c>
      <c r="D927" s="32">
        <v>13</v>
      </c>
      <c r="E927" s="32">
        <v>24</v>
      </c>
      <c r="F927" s="32">
        <v>75</v>
      </c>
      <c r="G927" s="32">
        <v>112</v>
      </c>
    </row>
    <row r="928" spans="2:7" x14ac:dyDescent="0.15">
      <c r="B928" s="25" t="s">
        <v>436</v>
      </c>
      <c r="C928" s="31">
        <v>0</v>
      </c>
      <c r="D928" s="32">
        <v>21</v>
      </c>
      <c r="E928" s="32">
        <v>25</v>
      </c>
      <c r="F928" s="32">
        <v>95</v>
      </c>
      <c r="G928" s="32">
        <v>141</v>
      </c>
    </row>
    <row r="929" spans="2:7" x14ac:dyDescent="0.15">
      <c r="B929" s="25" t="s">
        <v>437</v>
      </c>
      <c r="C929" s="31">
        <v>0</v>
      </c>
      <c r="D929" s="32">
        <v>5</v>
      </c>
      <c r="E929" s="32">
        <v>34</v>
      </c>
      <c r="F929" s="32">
        <v>55</v>
      </c>
      <c r="G929" s="32">
        <v>94</v>
      </c>
    </row>
    <row r="930" spans="2:7" x14ac:dyDescent="0.15">
      <c r="B930" s="25" t="s">
        <v>438</v>
      </c>
      <c r="C930" s="31">
        <v>0</v>
      </c>
      <c r="D930" s="32">
        <v>2</v>
      </c>
      <c r="E930" s="32">
        <v>26</v>
      </c>
      <c r="F930" s="32">
        <v>50</v>
      </c>
      <c r="G930" s="32">
        <v>78</v>
      </c>
    </row>
    <row r="931" spans="2:7" x14ac:dyDescent="0.15">
      <c r="B931" s="25" t="s">
        <v>439</v>
      </c>
      <c r="C931" s="31">
        <v>0</v>
      </c>
      <c r="D931" s="32">
        <v>4</v>
      </c>
      <c r="E931" s="32">
        <v>8</v>
      </c>
      <c r="F931" s="32">
        <v>30</v>
      </c>
      <c r="G931" s="32">
        <v>42</v>
      </c>
    </row>
    <row r="932" spans="2:7" x14ac:dyDescent="0.15">
      <c r="B932" s="25" t="s">
        <v>440</v>
      </c>
      <c r="C932" s="31">
        <v>0</v>
      </c>
      <c r="D932" s="32">
        <v>7</v>
      </c>
      <c r="E932" s="32">
        <v>19</v>
      </c>
      <c r="F932" s="32">
        <v>54</v>
      </c>
      <c r="G932" s="32">
        <v>80</v>
      </c>
    </row>
    <row r="933" spans="2:7" x14ac:dyDescent="0.15">
      <c r="B933" s="25" t="s">
        <v>441</v>
      </c>
      <c r="C933" s="31">
        <v>0</v>
      </c>
      <c r="D933" s="32">
        <v>7</v>
      </c>
      <c r="E933" s="32">
        <v>33</v>
      </c>
      <c r="F933" s="32">
        <v>31</v>
      </c>
      <c r="G933" s="32">
        <v>71</v>
      </c>
    </row>
    <row r="934" spans="2:7" x14ac:dyDescent="0.15">
      <c r="B934" s="25" t="s">
        <v>442</v>
      </c>
      <c r="C934" s="31">
        <v>0</v>
      </c>
      <c r="D934" s="32">
        <v>2</v>
      </c>
      <c r="E934" s="32">
        <v>19</v>
      </c>
      <c r="F934" s="32">
        <v>38</v>
      </c>
      <c r="G934" s="32">
        <v>59</v>
      </c>
    </row>
    <row r="935" spans="2:7" x14ac:dyDescent="0.15">
      <c r="B935" s="25" t="s">
        <v>443</v>
      </c>
      <c r="C935" s="31">
        <v>0</v>
      </c>
      <c r="D935" s="32">
        <v>6</v>
      </c>
      <c r="E935" s="32">
        <v>22</v>
      </c>
      <c r="F935" s="32">
        <v>56</v>
      </c>
      <c r="G935" s="32">
        <v>84</v>
      </c>
    </row>
    <row r="936" spans="2:7" x14ac:dyDescent="0.15">
      <c r="B936" s="25" t="s">
        <v>444</v>
      </c>
      <c r="C936" s="31">
        <v>0</v>
      </c>
      <c r="D936" s="32">
        <v>3</v>
      </c>
      <c r="E936" s="32">
        <v>17</v>
      </c>
      <c r="F936" s="32">
        <v>38</v>
      </c>
      <c r="G936" s="32">
        <v>58</v>
      </c>
    </row>
    <row r="937" spans="2:7" x14ac:dyDescent="0.15">
      <c r="B937" s="25" t="s">
        <v>445</v>
      </c>
      <c r="C937" s="31">
        <v>0</v>
      </c>
      <c r="D937" s="32" t="e">
        <f>#REF!</f>
        <v>#REF!</v>
      </c>
      <c r="E937" s="32" t="e">
        <f>#REF!</f>
        <v>#REF!</v>
      </c>
      <c r="F937" s="32" t="e">
        <f>#REF!</f>
        <v>#REF!</v>
      </c>
      <c r="G937" s="32" t="e">
        <f>#REF!</f>
        <v>#REF!</v>
      </c>
    </row>
    <row r="938" spans="2:7" x14ac:dyDescent="0.15">
      <c r="B938" s="25" t="s">
        <v>446</v>
      </c>
      <c r="C938" s="31">
        <v>0</v>
      </c>
      <c r="D938" s="32">
        <v>5</v>
      </c>
      <c r="E938" s="32">
        <v>17</v>
      </c>
      <c r="F938" s="32">
        <v>37</v>
      </c>
      <c r="G938" s="32">
        <v>59</v>
      </c>
    </row>
    <row r="939" spans="2:7" x14ac:dyDescent="0.15">
      <c r="B939" s="25" t="s">
        <v>447</v>
      </c>
      <c r="C939" s="31">
        <v>0</v>
      </c>
      <c r="D939" s="32">
        <v>0</v>
      </c>
      <c r="E939" s="32">
        <v>9</v>
      </c>
      <c r="F939" s="32">
        <v>37</v>
      </c>
      <c r="G939" s="32">
        <v>46</v>
      </c>
    </row>
    <row r="940" spans="2:7" x14ac:dyDescent="0.15">
      <c r="B940" s="25" t="s">
        <v>448</v>
      </c>
      <c r="C940" s="31">
        <v>0</v>
      </c>
      <c r="D940" s="32">
        <v>1</v>
      </c>
      <c r="E940" s="32">
        <v>5</v>
      </c>
      <c r="F940" s="32">
        <v>25</v>
      </c>
      <c r="G940" s="32">
        <v>31</v>
      </c>
    </row>
    <row r="941" spans="2:7" x14ac:dyDescent="0.15">
      <c r="B941" s="25" t="s">
        <v>449</v>
      </c>
      <c r="C941" s="31">
        <v>0</v>
      </c>
      <c r="D941" s="32">
        <v>6</v>
      </c>
      <c r="E941" s="32">
        <v>9</v>
      </c>
      <c r="F941" s="32">
        <v>43</v>
      </c>
      <c r="G941" s="32">
        <v>58</v>
      </c>
    </row>
    <row r="942" spans="2:7" x14ac:dyDescent="0.15">
      <c r="B942" s="25" t="s">
        <v>450</v>
      </c>
      <c r="C942" s="31">
        <v>0</v>
      </c>
      <c r="D942" s="32">
        <v>1</v>
      </c>
      <c r="E942" s="32">
        <v>4</v>
      </c>
      <c r="F942" s="32">
        <v>29</v>
      </c>
      <c r="G942" s="32">
        <v>58</v>
      </c>
    </row>
    <row r="943" spans="2:7" x14ac:dyDescent="0.15">
      <c r="B943" s="25" t="s">
        <v>451</v>
      </c>
      <c r="C943" s="31">
        <v>0</v>
      </c>
      <c r="D943" s="32">
        <v>2</v>
      </c>
      <c r="E943" s="32">
        <v>11</v>
      </c>
      <c r="F943" s="32">
        <v>45</v>
      </c>
      <c r="G943" s="32">
        <v>58</v>
      </c>
    </row>
    <row r="944" spans="2:7" x14ac:dyDescent="0.15">
      <c r="B944" s="25" t="s">
        <v>452</v>
      </c>
      <c r="C944" s="31">
        <v>0</v>
      </c>
      <c r="D944" s="32">
        <v>0</v>
      </c>
      <c r="E944" s="32">
        <v>4</v>
      </c>
      <c r="F944" s="32">
        <v>33</v>
      </c>
      <c r="G944" s="32">
        <v>37</v>
      </c>
    </row>
    <row r="945" spans="2:7" x14ac:dyDescent="0.15">
      <c r="B945" s="25" t="s">
        <v>453</v>
      </c>
      <c r="C945" s="31">
        <v>0</v>
      </c>
      <c r="D945" s="32">
        <v>0</v>
      </c>
      <c r="E945" s="32">
        <v>6</v>
      </c>
      <c r="F945" s="32">
        <v>41</v>
      </c>
      <c r="G945" s="32">
        <v>47</v>
      </c>
    </row>
    <row r="946" spans="2:7" x14ac:dyDescent="0.15">
      <c r="B946" s="25" t="s">
        <v>454</v>
      </c>
      <c r="C946" s="31">
        <v>0</v>
      </c>
      <c r="D946" s="32">
        <v>0</v>
      </c>
      <c r="E946" s="32">
        <v>6</v>
      </c>
      <c r="F946" s="32">
        <v>38</v>
      </c>
      <c r="G946" s="32">
        <v>44</v>
      </c>
    </row>
    <row r="947" spans="2:7" x14ac:dyDescent="0.15">
      <c r="B947" s="25" t="s">
        <v>455</v>
      </c>
      <c r="C947" s="31">
        <v>0</v>
      </c>
      <c r="D947" s="32">
        <v>0</v>
      </c>
      <c r="E947" s="32">
        <v>9</v>
      </c>
      <c r="F947" s="32">
        <v>48</v>
      </c>
      <c r="G947" s="32">
        <v>57</v>
      </c>
    </row>
    <row r="948" spans="2:7" x14ac:dyDescent="0.15">
      <c r="B948" s="25" t="s">
        <v>456</v>
      </c>
      <c r="C948" s="31">
        <v>0</v>
      </c>
      <c r="D948" s="32">
        <v>0</v>
      </c>
      <c r="E948" s="32">
        <v>10</v>
      </c>
      <c r="F948" s="32">
        <v>85</v>
      </c>
      <c r="G948" s="32">
        <v>95</v>
      </c>
    </row>
    <row r="949" spans="2:7" x14ac:dyDescent="0.15">
      <c r="B949" s="25" t="s">
        <v>457</v>
      </c>
      <c r="C949" s="31">
        <v>0</v>
      </c>
      <c r="D949" s="32">
        <v>0</v>
      </c>
      <c r="E949" s="32">
        <v>13</v>
      </c>
      <c r="F949" s="32">
        <v>85</v>
      </c>
      <c r="G949" s="32">
        <v>98</v>
      </c>
    </row>
    <row r="950" spans="2:7" x14ac:dyDescent="0.15">
      <c r="B950" s="25" t="s">
        <v>458</v>
      </c>
      <c r="C950" s="31">
        <v>0</v>
      </c>
      <c r="D950" s="32">
        <v>4</v>
      </c>
      <c r="E950" s="32">
        <v>21</v>
      </c>
      <c r="F950" s="32">
        <v>47</v>
      </c>
      <c r="G950" s="32">
        <v>72</v>
      </c>
    </row>
    <row r="951" spans="2:7" x14ac:dyDescent="0.15">
      <c r="B951" s="25" t="s">
        <v>459</v>
      </c>
      <c r="C951" s="31">
        <v>0</v>
      </c>
      <c r="D951" s="32">
        <v>2</v>
      </c>
      <c r="E951" s="32">
        <v>15</v>
      </c>
      <c r="F951" s="32">
        <v>71</v>
      </c>
      <c r="G951" s="32">
        <v>88</v>
      </c>
    </row>
    <row r="952" spans="2:7" x14ac:dyDescent="0.15">
      <c r="B952" s="25" t="s">
        <v>460</v>
      </c>
      <c r="C952" s="31">
        <v>0</v>
      </c>
      <c r="D952" s="32">
        <v>1</v>
      </c>
      <c r="E952" s="32">
        <v>15</v>
      </c>
      <c r="F952" s="32">
        <v>69</v>
      </c>
      <c r="G952" s="32">
        <v>85</v>
      </c>
    </row>
    <row r="953" spans="2:7" x14ac:dyDescent="0.15">
      <c r="B953" s="25" t="s">
        <v>461</v>
      </c>
      <c r="C953" s="31">
        <v>0</v>
      </c>
      <c r="D953" s="32">
        <v>3</v>
      </c>
      <c r="E953" s="32">
        <v>14</v>
      </c>
      <c r="F953" s="32">
        <v>70</v>
      </c>
      <c r="G953" s="32">
        <v>87</v>
      </c>
    </row>
    <row r="954" spans="2:7" x14ac:dyDescent="0.15">
      <c r="B954" s="25" t="s">
        <v>462</v>
      </c>
      <c r="C954" s="31">
        <v>0</v>
      </c>
      <c r="D954" s="32">
        <v>1</v>
      </c>
      <c r="E954" s="32">
        <v>11</v>
      </c>
      <c r="F954" s="32">
        <v>73</v>
      </c>
      <c r="G954" s="32">
        <v>85</v>
      </c>
    </row>
    <row r="955" spans="2:7" x14ac:dyDescent="0.15">
      <c r="B955" s="25" t="s">
        <v>463</v>
      </c>
      <c r="C955" s="31">
        <v>0</v>
      </c>
      <c r="D955" s="32">
        <v>1</v>
      </c>
      <c r="E955" s="32">
        <v>10</v>
      </c>
      <c r="F955" s="32">
        <v>76</v>
      </c>
      <c r="G955" s="32">
        <v>87</v>
      </c>
    </row>
    <row r="956" spans="2:7" x14ac:dyDescent="0.15">
      <c r="B956" s="25" t="s">
        <v>464</v>
      </c>
      <c r="C956" s="31">
        <v>0</v>
      </c>
      <c r="D956" s="32">
        <v>6</v>
      </c>
      <c r="E956" s="32">
        <v>24</v>
      </c>
      <c r="F956" s="32">
        <v>99</v>
      </c>
      <c r="G956" s="32">
        <v>129</v>
      </c>
    </row>
    <row r="957" spans="2:7" x14ac:dyDescent="0.15">
      <c r="B957" s="25" t="s">
        <v>465</v>
      </c>
      <c r="C957" s="31">
        <v>0</v>
      </c>
      <c r="D957" s="32">
        <v>3</v>
      </c>
      <c r="E957" s="32">
        <v>20</v>
      </c>
      <c r="F957" s="32">
        <v>78</v>
      </c>
      <c r="G957" s="32">
        <v>101</v>
      </c>
    </row>
    <row r="958" spans="2:7" x14ac:dyDescent="0.15">
      <c r="B958" s="25" t="s">
        <v>466</v>
      </c>
      <c r="C958" s="31">
        <v>0</v>
      </c>
      <c r="D958" s="32">
        <v>1</v>
      </c>
      <c r="E958" s="32">
        <v>20</v>
      </c>
      <c r="F958" s="32">
        <v>48</v>
      </c>
      <c r="G958" s="32">
        <v>69</v>
      </c>
    </row>
    <row r="959" spans="2:7" x14ac:dyDescent="0.15">
      <c r="B959" s="25" t="s">
        <v>467</v>
      </c>
      <c r="C959" s="31">
        <v>0</v>
      </c>
      <c r="D959" s="32">
        <v>3</v>
      </c>
      <c r="E959" s="32">
        <v>15</v>
      </c>
      <c r="F959" s="32">
        <v>72</v>
      </c>
      <c r="G959" s="32">
        <v>90</v>
      </c>
    </row>
    <row r="960" spans="2:7" x14ac:dyDescent="0.15">
      <c r="B960" s="25" t="s">
        <v>468</v>
      </c>
      <c r="C960" s="31">
        <v>0</v>
      </c>
      <c r="D960" s="32">
        <v>5</v>
      </c>
      <c r="E960" s="32">
        <v>8</v>
      </c>
      <c r="F960" s="32">
        <v>78</v>
      </c>
      <c r="G960" s="32">
        <v>91</v>
      </c>
    </row>
    <row r="961" spans="2:7" x14ac:dyDescent="0.15">
      <c r="B961" s="25" t="s">
        <v>469</v>
      </c>
      <c r="C961" s="31">
        <v>0</v>
      </c>
      <c r="D961" s="32">
        <v>6</v>
      </c>
      <c r="E961" s="32">
        <v>13</v>
      </c>
      <c r="F961" s="32">
        <v>74</v>
      </c>
      <c r="G961" s="32">
        <v>93</v>
      </c>
    </row>
    <row r="962" spans="2:7" x14ac:dyDescent="0.15">
      <c r="B962" s="25" t="s">
        <v>470</v>
      </c>
      <c r="C962" s="31">
        <v>0</v>
      </c>
      <c r="D962" s="32">
        <v>5</v>
      </c>
      <c r="E962" s="32">
        <v>18</v>
      </c>
      <c r="F962" s="32">
        <v>75</v>
      </c>
      <c r="G962" s="32">
        <v>98</v>
      </c>
    </row>
    <row r="963" spans="2:7" x14ac:dyDescent="0.15">
      <c r="B963" s="25" t="s">
        <v>471</v>
      </c>
      <c r="C963" s="31">
        <v>0</v>
      </c>
      <c r="D963" s="32">
        <v>5</v>
      </c>
      <c r="E963" s="32">
        <v>22</v>
      </c>
      <c r="F963" s="32">
        <v>84</v>
      </c>
      <c r="G963" s="32">
        <v>111</v>
      </c>
    </row>
    <row r="964" spans="2:7" x14ac:dyDescent="0.15">
      <c r="B964" s="25" t="s">
        <v>472</v>
      </c>
      <c r="C964" s="31">
        <v>0</v>
      </c>
      <c r="D964" s="32">
        <v>6</v>
      </c>
      <c r="E964" s="32">
        <v>17</v>
      </c>
      <c r="F964" s="32">
        <v>56</v>
      </c>
      <c r="G964" s="32">
        <v>79</v>
      </c>
    </row>
    <row r="965" spans="2:7" x14ac:dyDescent="0.15">
      <c r="B965" s="25" t="s">
        <v>473</v>
      </c>
      <c r="C965" s="31">
        <v>0</v>
      </c>
      <c r="D965" s="32">
        <v>3</v>
      </c>
      <c r="E965" s="32">
        <v>21</v>
      </c>
      <c r="F965" s="32">
        <v>73</v>
      </c>
      <c r="G965" s="32">
        <v>97</v>
      </c>
    </row>
    <row r="966" spans="2:7" x14ac:dyDescent="0.15">
      <c r="B966" s="25" t="s">
        <v>474</v>
      </c>
      <c r="C966" s="31">
        <v>0</v>
      </c>
      <c r="D966" s="32">
        <v>2</v>
      </c>
      <c r="E966" s="32">
        <v>21</v>
      </c>
      <c r="F966" s="32">
        <v>66</v>
      </c>
      <c r="G966" s="32">
        <v>89</v>
      </c>
    </row>
    <row r="967" spans="2:7" x14ac:dyDescent="0.15">
      <c r="B967" s="25" t="s">
        <v>475</v>
      </c>
      <c r="C967" s="31">
        <v>0</v>
      </c>
      <c r="D967" s="32">
        <v>3</v>
      </c>
      <c r="E967" s="32">
        <v>17</v>
      </c>
      <c r="F967" s="32">
        <v>64</v>
      </c>
      <c r="G967" s="32">
        <v>84</v>
      </c>
    </row>
    <row r="968" spans="2:7" x14ac:dyDescent="0.15">
      <c r="B968" s="25" t="s">
        <v>476</v>
      </c>
      <c r="C968" s="31">
        <v>0</v>
      </c>
      <c r="D968" s="32">
        <v>6</v>
      </c>
      <c r="E968" s="32">
        <v>15</v>
      </c>
      <c r="F968" s="32">
        <v>61</v>
      </c>
      <c r="G968" s="32">
        <v>82</v>
      </c>
    </row>
    <row r="969" spans="2:7" x14ac:dyDescent="0.15">
      <c r="B969" s="25" t="s">
        <v>477</v>
      </c>
      <c r="C969" s="31">
        <v>0</v>
      </c>
      <c r="D969" s="32">
        <v>1</v>
      </c>
      <c r="E969" s="32">
        <v>15</v>
      </c>
      <c r="F969" s="32">
        <v>59</v>
      </c>
      <c r="G969" s="32">
        <v>75</v>
      </c>
    </row>
    <row r="970" spans="2:7" x14ac:dyDescent="0.15">
      <c r="B970" s="25" t="s">
        <v>478</v>
      </c>
      <c r="C970" s="31">
        <v>0</v>
      </c>
      <c r="D970" s="32">
        <v>3</v>
      </c>
      <c r="E970" s="32">
        <v>20</v>
      </c>
      <c r="F970" s="32">
        <v>57</v>
      </c>
      <c r="G970" s="32">
        <v>80</v>
      </c>
    </row>
    <row r="971" spans="2:7" x14ac:dyDescent="0.15">
      <c r="B971" s="25" t="s">
        <v>479</v>
      </c>
      <c r="C971" s="31">
        <v>0</v>
      </c>
      <c r="D971" s="32">
        <v>6</v>
      </c>
      <c r="E971" s="32">
        <v>17</v>
      </c>
      <c r="F971" s="32">
        <v>69</v>
      </c>
      <c r="G971" s="32">
        <v>92</v>
      </c>
    </row>
    <row r="972" spans="2:7" x14ac:dyDescent="0.15">
      <c r="B972" s="25" t="s">
        <v>480</v>
      </c>
      <c r="C972" s="31">
        <v>0</v>
      </c>
      <c r="D972" s="32">
        <v>4</v>
      </c>
      <c r="E972" s="32">
        <v>11</v>
      </c>
      <c r="F972" s="32">
        <v>68</v>
      </c>
      <c r="G972" s="32">
        <v>83</v>
      </c>
    </row>
    <row r="973" spans="2:7" x14ac:dyDescent="0.15">
      <c r="B973" s="25" t="s">
        <v>481</v>
      </c>
      <c r="C973" s="31">
        <v>0</v>
      </c>
      <c r="D973" s="32">
        <v>1</v>
      </c>
      <c r="E973" s="32">
        <v>9</v>
      </c>
      <c r="F973" s="32">
        <v>63</v>
      </c>
      <c r="G973" s="32">
        <v>73</v>
      </c>
    </row>
    <row r="974" spans="2:7" x14ac:dyDescent="0.15">
      <c r="B974" s="25" t="s">
        <v>482</v>
      </c>
      <c r="C974" s="31">
        <v>0</v>
      </c>
      <c r="D974" s="32">
        <v>3</v>
      </c>
      <c r="E974" s="32">
        <v>19</v>
      </c>
      <c r="F974" s="32">
        <v>76</v>
      </c>
      <c r="G974" s="32">
        <v>98</v>
      </c>
    </row>
    <row r="975" spans="2:7" x14ac:dyDescent="0.15">
      <c r="B975" s="25" t="s">
        <v>483</v>
      </c>
      <c r="C975" s="31">
        <v>0</v>
      </c>
      <c r="D975" s="32">
        <v>3</v>
      </c>
      <c r="E975" s="32">
        <v>26</v>
      </c>
      <c r="F975" s="32">
        <v>62</v>
      </c>
      <c r="G975" s="32">
        <v>91</v>
      </c>
    </row>
    <row r="976" spans="2:7" x14ac:dyDescent="0.15">
      <c r="B976" s="25" t="s">
        <v>484</v>
      </c>
      <c r="C976" s="31">
        <v>0</v>
      </c>
      <c r="D976" s="32">
        <v>3</v>
      </c>
      <c r="E976" s="32">
        <v>19</v>
      </c>
      <c r="F976" s="32">
        <v>62</v>
      </c>
      <c r="G976" s="32">
        <v>84</v>
      </c>
    </row>
    <row r="977" spans="2:7" x14ac:dyDescent="0.15">
      <c r="B977" s="25" t="s">
        <v>485</v>
      </c>
      <c r="C977" s="31">
        <v>0</v>
      </c>
      <c r="D977" s="32">
        <v>2</v>
      </c>
      <c r="E977" s="32">
        <v>9</v>
      </c>
      <c r="F977" s="32">
        <v>49</v>
      </c>
      <c r="G977" s="32">
        <v>60</v>
      </c>
    </row>
    <row r="978" spans="2:7" x14ac:dyDescent="0.15">
      <c r="B978" s="25" t="s">
        <v>486</v>
      </c>
      <c r="C978" s="31">
        <v>0</v>
      </c>
      <c r="D978" s="32">
        <v>2</v>
      </c>
      <c r="E978" s="32">
        <v>9</v>
      </c>
      <c r="F978" s="32">
        <v>49</v>
      </c>
      <c r="G978" s="32">
        <v>60</v>
      </c>
    </row>
    <row r="979" spans="2:7" x14ac:dyDescent="0.15">
      <c r="B979" s="25" t="s">
        <v>487</v>
      </c>
      <c r="C979" s="31">
        <v>0</v>
      </c>
      <c r="D979" s="32">
        <v>2</v>
      </c>
      <c r="E979" s="32">
        <v>9</v>
      </c>
      <c r="F979" s="32">
        <v>49</v>
      </c>
      <c r="G979" s="32">
        <v>60</v>
      </c>
    </row>
    <row r="980" spans="2:7" x14ac:dyDescent="0.15">
      <c r="B980" s="25" t="s">
        <v>488</v>
      </c>
      <c r="C980" s="31">
        <v>0</v>
      </c>
      <c r="D980" s="32">
        <v>22</v>
      </c>
      <c r="E980" s="32">
        <v>26</v>
      </c>
      <c r="F980" s="32">
        <v>75</v>
      </c>
      <c r="G980" s="32">
        <v>110</v>
      </c>
    </row>
    <row r="981" spans="2:7" x14ac:dyDescent="0.15">
      <c r="B981" s="25" t="s">
        <v>489</v>
      </c>
      <c r="C981" s="31">
        <v>0</v>
      </c>
      <c r="D981" s="32">
        <v>13</v>
      </c>
      <c r="E981" s="32">
        <v>28</v>
      </c>
      <c r="F981" s="32">
        <v>85</v>
      </c>
      <c r="G981" s="32">
        <v>118</v>
      </c>
    </row>
    <row r="982" spans="2:7" x14ac:dyDescent="0.15">
      <c r="B982" s="25" t="s">
        <v>490</v>
      </c>
      <c r="C982" s="31">
        <v>0</v>
      </c>
      <c r="D982" s="32">
        <v>36</v>
      </c>
      <c r="E982" s="32">
        <v>35</v>
      </c>
      <c r="F982" s="32">
        <v>71</v>
      </c>
      <c r="G982" s="32">
        <v>134</v>
      </c>
    </row>
    <row r="983" spans="2:7" x14ac:dyDescent="0.15">
      <c r="B983" s="25" t="s">
        <v>491</v>
      </c>
      <c r="C983" s="31">
        <v>0</v>
      </c>
      <c r="D983" s="32">
        <v>20</v>
      </c>
      <c r="E983" s="32">
        <v>27</v>
      </c>
      <c r="F983" s="32">
        <v>82</v>
      </c>
      <c r="G983" s="32">
        <v>120</v>
      </c>
    </row>
    <row r="984" spans="2:7" x14ac:dyDescent="0.15">
      <c r="B984" s="25" t="s">
        <v>492</v>
      </c>
      <c r="C984" s="31">
        <v>0</v>
      </c>
      <c r="D984" s="32">
        <v>25</v>
      </c>
      <c r="E984" s="32">
        <v>27</v>
      </c>
      <c r="F984" s="32">
        <v>64</v>
      </c>
      <c r="G984" s="32">
        <v>116</v>
      </c>
    </row>
    <row r="985" spans="2:7" ht="12" customHeight="1" x14ac:dyDescent="0.15">
      <c r="B985" s="25" t="s">
        <v>493</v>
      </c>
      <c r="C985" s="31">
        <v>0</v>
      </c>
      <c r="D985" s="32">
        <v>13</v>
      </c>
      <c r="E985" s="32">
        <v>19</v>
      </c>
      <c r="F985" s="32">
        <v>43</v>
      </c>
      <c r="G985" s="32">
        <v>73</v>
      </c>
    </row>
    <row r="986" spans="2:7" ht="12" customHeight="1" x14ac:dyDescent="0.15">
      <c r="B986" s="25" t="s">
        <v>494</v>
      </c>
      <c r="C986" s="31">
        <v>0</v>
      </c>
      <c r="D986" s="32">
        <v>20</v>
      </c>
      <c r="E986" s="32">
        <v>29</v>
      </c>
      <c r="F986" s="32">
        <v>66</v>
      </c>
      <c r="G986" s="32">
        <v>112</v>
      </c>
    </row>
    <row r="987" spans="2:7" ht="12" customHeight="1" x14ac:dyDescent="0.15">
      <c r="B987" s="25" t="s">
        <v>495</v>
      </c>
      <c r="C987" s="31">
        <v>0</v>
      </c>
      <c r="D987" s="32">
        <v>24</v>
      </c>
      <c r="E987" s="32">
        <v>23</v>
      </c>
      <c r="F987" s="32">
        <v>53</v>
      </c>
      <c r="G987" s="32">
        <v>94</v>
      </c>
    </row>
    <row r="988" spans="2:7" ht="12" customHeight="1" x14ac:dyDescent="0.15">
      <c r="B988" s="25" t="s">
        <v>496</v>
      </c>
      <c r="C988" s="31">
        <v>0</v>
      </c>
      <c r="D988" s="32">
        <v>7</v>
      </c>
      <c r="E988" s="32">
        <v>18</v>
      </c>
      <c r="F988" s="32">
        <v>33</v>
      </c>
      <c r="G988" s="32">
        <v>58</v>
      </c>
    </row>
    <row r="989" spans="2:7" ht="12" customHeight="1" x14ac:dyDescent="0.15">
      <c r="B989" s="25" t="s">
        <v>497</v>
      </c>
      <c r="C989" s="31">
        <v>0</v>
      </c>
      <c r="D989" s="32">
        <v>14</v>
      </c>
      <c r="E989" s="32">
        <v>25</v>
      </c>
      <c r="F989" s="32">
        <v>64</v>
      </c>
      <c r="G989" s="32">
        <v>100</v>
      </c>
    </row>
    <row r="990" spans="2:7" ht="12" customHeight="1" x14ac:dyDescent="0.15">
      <c r="B990" s="25" t="s">
        <v>498</v>
      </c>
      <c r="C990" s="31">
        <v>0</v>
      </c>
      <c r="D990" s="32">
        <v>19</v>
      </c>
      <c r="E990" s="32">
        <v>40</v>
      </c>
      <c r="F990" s="32">
        <v>56</v>
      </c>
      <c r="G990" s="32">
        <v>107</v>
      </c>
    </row>
    <row r="991" spans="2:7" ht="12" customHeight="1" x14ac:dyDescent="0.15">
      <c r="B991" s="25" t="s">
        <v>499</v>
      </c>
      <c r="C991" s="31">
        <v>0</v>
      </c>
      <c r="D991" s="32">
        <v>38</v>
      </c>
      <c r="E991" s="32">
        <v>23</v>
      </c>
      <c r="F991" s="32">
        <v>50</v>
      </c>
      <c r="G991" s="32">
        <v>106</v>
      </c>
    </row>
    <row r="992" spans="2:7" ht="12" customHeight="1" x14ac:dyDescent="0.15">
      <c r="B992" s="25" t="s">
        <v>500</v>
      </c>
      <c r="C992" s="31">
        <v>0</v>
      </c>
      <c r="D992" s="32">
        <v>47</v>
      </c>
      <c r="E992" s="32">
        <v>17</v>
      </c>
      <c r="F992" s="32">
        <v>41</v>
      </c>
      <c r="G992" s="32">
        <v>101</v>
      </c>
    </row>
    <row r="993" spans="2:7" ht="12" customHeight="1" x14ac:dyDescent="0.15">
      <c r="B993" s="25" t="s">
        <v>501</v>
      </c>
      <c r="C993" s="31">
        <v>0</v>
      </c>
      <c r="D993" s="32">
        <v>32</v>
      </c>
      <c r="E993" s="32">
        <v>21</v>
      </c>
      <c r="F993" s="32">
        <v>61</v>
      </c>
      <c r="G993" s="32">
        <v>108</v>
      </c>
    </row>
    <row r="994" spans="2:7" ht="12" customHeight="1" x14ac:dyDescent="0.15">
      <c r="B994" s="25" t="s">
        <v>502</v>
      </c>
      <c r="C994" s="31">
        <v>0</v>
      </c>
      <c r="D994" s="32">
        <v>31</v>
      </c>
      <c r="E994" s="32">
        <v>16</v>
      </c>
      <c r="F994" s="32">
        <v>74</v>
      </c>
      <c r="G994" s="32">
        <v>115</v>
      </c>
    </row>
    <row r="995" spans="2:7" ht="12" customHeight="1" x14ac:dyDescent="0.15">
      <c r="B995" s="25" t="s">
        <v>503</v>
      </c>
      <c r="C995" s="31">
        <v>0</v>
      </c>
      <c r="D995" s="32">
        <v>31</v>
      </c>
      <c r="E995" s="32">
        <v>16</v>
      </c>
      <c r="F995" s="32">
        <v>74</v>
      </c>
      <c r="G995" s="32">
        <v>115</v>
      </c>
    </row>
    <row r="996" spans="2:7" ht="12" customHeight="1" x14ac:dyDescent="0.15">
      <c r="B996" s="25" t="s">
        <v>504</v>
      </c>
      <c r="C996" s="31">
        <v>0</v>
      </c>
      <c r="D996" s="32">
        <v>18</v>
      </c>
      <c r="E996" s="32">
        <v>12</v>
      </c>
      <c r="F996" s="32">
        <v>52</v>
      </c>
      <c r="G996" s="32">
        <v>82</v>
      </c>
    </row>
    <row r="997" spans="2:7" ht="12" customHeight="1" x14ac:dyDescent="0.15">
      <c r="B997" s="25" t="s">
        <v>505</v>
      </c>
      <c r="C997" s="31">
        <v>0</v>
      </c>
      <c r="D997" s="32">
        <v>8</v>
      </c>
      <c r="E997" s="32">
        <v>5</v>
      </c>
      <c r="F997" s="32">
        <v>59</v>
      </c>
      <c r="G997" s="32">
        <v>72</v>
      </c>
    </row>
    <row r="998" spans="2:7" ht="12" customHeight="1" x14ac:dyDescent="0.15">
      <c r="B998" s="25" t="s">
        <v>506</v>
      </c>
      <c r="C998" s="31">
        <v>0</v>
      </c>
      <c r="D998" s="32">
        <v>11</v>
      </c>
      <c r="E998" s="32">
        <v>8</v>
      </c>
      <c r="F998" s="32">
        <v>44</v>
      </c>
      <c r="G998" s="32">
        <v>63</v>
      </c>
    </row>
    <row r="999" spans="2:7" ht="12" customHeight="1" x14ac:dyDescent="0.15">
      <c r="B999" s="25" t="s">
        <v>507</v>
      </c>
      <c r="C999" s="31">
        <v>0</v>
      </c>
      <c r="D999" s="32">
        <v>10</v>
      </c>
      <c r="E999" s="32">
        <v>11</v>
      </c>
      <c r="F999" s="32">
        <v>55</v>
      </c>
      <c r="G999" s="32">
        <v>76</v>
      </c>
    </row>
    <row r="1000" spans="2:7" ht="12" customHeight="1" x14ac:dyDescent="0.15">
      <c r="B1000" s="25" t="s">
        <v>508</v>
      </c>
      <c r="C1000" s="31">
        <v>0</v>
      </c>
      <c r="D1000" s="32">
        <f>D234</f>
        <v>3</v>
      </c>
      <c r="E1000" s="32">
        <f>E234</f>
        <v>10</v>
      </c>
      <c r="F1000" s="32">
        <f>F234</f>
        <v>47</v>
      </c>
      <c r="G1000" s="32">
        <f>G234</f>
        <v>43</v>
      </c>
    </row>
    <row r="1001" spans="2:7" ht="12" customHeight="1" x14ac:dyDescent="0.15">
      <c r="B1001" s="25" t="s">
        <v>509</v>
      </c>
      <c r="C1001" s="31">
        <v>0</v>
      </c>
      <c r="D1001" s="32">
        <v>5</v>
      </c>
      <c r="E1001" s="32">
        <v>9</v>
      </c>
      <c r="F1001" s="32">
        <v>43</v>
      </c>
      <c r="G1001" s="32">
        <v>57</v>
      </c>
    </row>
    <row r="1002" spans="2:7" ht="12" customHeight="1" x14ac:dyDescent="0.15">
      <c r="B1002" s="25" t="s">
        <v>510</v>
      </c>
      <c r="C1002" s="31">
        <v>0</v>
      </c>
      <c r="D1002" s="32">
        <v>12</v>
      </c>
      <c r="E1002" s="32">
        <v>11</v>
      </c>
      <c r="F1002" s="32">
        <v>51</v>
      </c>
      <c r="G1002" s="32">
        <v>74</v>
      </c>
    </row>
    <row r="1003" spans="2:7" ht="12" customHeight="1" x14ac:dyDescent="0.15">
      <c r="B1003" s="25" t="s">
        <v>961</v>
      </c>
      <c r="C1003" s="31">
        <v>0</v>
      </c>
      <c r="D1003" s="90">
        <v>10</v>
      </c>
      <c r="E1003" s="90">
        <v>13</v>
      </c>
      <c r="F1003" s="90">
        <v>48</v>
      </c>
      <c r="G1003" s="90">
        <v>71</v>
      </c>
    </row>
    <row r="1004" spans="2:7" ht="12" customHeight="1" x14ac:dyDescent="0.15">
      <c r="B1004" s="25" t="s">
        <v>963</v>
      </c>
      <c r="C1004" s="31">
        <v>0</v>
      </c>
      <c r="D1004" s="90">
        <v>12</v>
      </c>
      <c r="E1004" s="90">
        <v>20</v>
      </c>
      <c r="F1004" s="90">
        <v>68</v>
      </c>
      <c r="G1004" s="90">
        <v>98</v>
      </c>
    </row>
    <row r="1005" spans="2:7" ht="12" customHeight="1" x14ac:dyDescent="0.15">
      <c r="B1005" s="25" t="s">
        <v>965</v>
      </c>
      <c r="C1005" s="31">
        <v>0</v>
      </c>
      <c r="D1005" s="90">
        <v>9</v>
      </c>
      <c r="E1005" s="90">
        <v>17</v>
      </c>
      <c r="F1005" s="90">
        <v>50</v>
      </c>
      <c r="G1005" s="90">
        <v>74</v>
      </c>
    </row>
    <row r="1006" spans="2:7" ht="12" customHeight="1" x14ac:dyDescent="0.15">
      <c r="B1006" s="25" t="s">
        <v>967</v>
      </c>
      <c r="C1006" s="31">
        <v>0</v>
      </c>
      <c r="D1006" s="90">
        <v>11</v>
      </c>
      <c r="E1006" s="90">
        <v>7</v>
      </c>
      <c r="F1006" s="90">
        <v>44</v>
      </c>
      <c r="G1006" s="90">
        <v>60</v>
      </c>
    </row>
    <row r="1007" spans="2:7" ht="12" customHeight="1" x14ac:dyDescent="0.15">
      <c r="B1007" s="25" t="s">
        <v>970</v>
      </c>
      <c r="C1007" s="31">
        <v>0</v>
      </c>
      <c r="D1007" s="90">
        <v>2</v>
      </c>
      <c r="E1007" s="90">
        <v>0</v>
      </c>
      <c r="F1007" s="90">
        <v>35</v>
      </c>
      <c r="G1007" s="90">
        <v>35</v>
      </c>
    </row>
    <row r="1008" spans="2:7" ht="12" customHeight="1" x14ac:dyDescent="0.15">
      <c r="B1008" s="25" t="s">
        <v>972</v>
      </c>
      <c r="C1008" s="31">
        <v>0</v>
      </c>
      <c r="D1008" s="90">
        <v>2</v>
      </c>
      <c r="E1008" s="90">
        <v>6</v>
      </c>
      <c r="F1008" s="90">
        <v>73</v>
      </c>
      <c r="G1008" s="90">
        <v>79</v>
      </c>
    </row>
    <row r="1009" spans="2:7" ht="12" customHeight="1" x14ac:dyDescent="0.15">
      <c r="B1009" s="25" t="s">
        <v>973</v>
      </c>
      <c r="C1009" s="31">
        <v>0</v>
      </c>
      <c r="D1009" s="90">
        <v>5</v>
      </c>
      <c r="E1009" s="90">
        <v>5</v>
      </c>
      <c r="F1009" s="90">
        <v>59</v>
      </c>
      <c r="G1009" s="90">
        <v>67</v>
      </c>
    </row>
    <row r="1010" spans="2:7" ht="12" customHeight="1" x14ac:dyDescent="0.15">
      <c r="B1010" s="25" t="s">
        <v>976</v>
      </c>
      <c r="C1010" s="31">
        <v>0</v>
      </c>
      <c r="D1010" s="90">
        <v>8</v>
      </c>
      <c r="E1010" s="90">
        <v>12</v>
      </c>
      <c r="F1010" s="90">
        <v>50</v>
      </c>
      <c r="G1010" s="90">
        <v>68</v>
      </c>
    </row>
    <row r="1011" spans="2:7" ht="12" customHeight="1" x14ac:dyDescent="0.15">
      <c r="B1011" s="25" t="s">
        <v>979</v>
      </c>
      <c r="C1011" s="31">
        <v>0</v>
      </c>
      <c r="D1011" s="90">
        <v>4</v>
      </c>
      <c r="E1011" s="90">
        <v>14</v>
      </c>
      <c r="F1011" s="90">
        <v>43</v>
      </c>
      <c r="G1011" s="90">
        <v>60</v>
      </c>
    </row>
    <row r="1012" spans="2:7" ht="12" customHeight="1" x14ac:dyDescent="0.15">
      <c r="B1012" s="25" t="s">
        <v>981</v>
      </c>
      <c r="C1012" s="31">
        <v>0</v>
      </c>
      <c r="D1012" s="90">
        <v>6</v>
      </c>
      <c r="E1012" s="90">
        <v>7</v>
      </c>
      <c r="F1012" s="90">
        <v>50</v>
      </c>
      <c r="G1012" s="90">
        <v>62</v>
      </c>
    </row>
    <row r="1013" spans="2:7" ht="12" customHeight="1" x14ac:dyDescent="0.15">
      <c r="B1013" s="25" t="s">
        <v>984</v>
      </c>
      <c r="C1013" s="31">
        <v>0</v>
      </c>
      <c r="D1013" s="90">
        <v>3</v>
      </c>
      <c r="E1013" s="90">
        <v>16</v>
      </c>
      <c r="F1013" s="90">
        <v>66</v>
      </c>
      <c r="G1013" s="90">
        <v>83</v>
      </c>
    </row>
    <row r="1014" spans="2:7" ht="12" customHeight="1" x14ac:dyDescent="0.15">
      <c r="B1014" s="25" t="s">
        <v>986</v>
      </c>
      <c r="C1014" s="31">
        <v>0</v>
      </c>
      <c r="D1014" s="90">
        <v>2</v>
      </c>
      <c r="E1014" s="90">
        <v>14</v>
      </c>
      <c r="F1014" s="90">
        <v>74</v>
      </c>
      <c r="G1014" s="90">
        <v>88</v>
      </c>
    </row>
    <row r="1015" spans="2:7" ht="12" customHeight="1" x14ac:dyDescent="0.15">
      <c r="B1015" s="25" t="s">
        <v>988</v>
      </c>
      <c r="C1015" s="31">
        <v>0</v>
      </c>
      <c r="D1015" s="90">
        <v>3</v>
      </c>
      <c r="E1015" s="90">
        <v>16</v>
      </c>
      <c r="F1015" s="90">
        <v>66</v>
      </c>
      <c r="G1015" s="90">
        <v>83</v>
      </c>
    </row>
    <row r="1016" spans="2:7" ht="12" customHeight="1" x14ac:dyDescent="0.15">
      <c r="B1016" s="25" t="s">
        <v>990</v>
      </c>
      <c r="C1016" s="31">
        <v>0</v>
      </c>
      <c r="D1016" s="90">
        <v>0</v>
      </c>
      <c r="E1016" s="90">
        <v>8</v>
      </c>
      <c r="F1016" s="90">
        <v>78</v>
      </c>
      <c r="G1016" s="90">
        <v>86</v>
      </c>
    </row>
    <row r="1017" spans="2:7" ht="12" customHeight="1" x14ac:dyDescent="0.15">
      <c r="B1017" s="25" t="s">
        <v>991</v>
      </c>
      <c r="C1017" s="31">
        <v>0</v>
      </c>
      <c r="D1017" s="90">
        <v>1</v>
      </c>
      <c r="E1017" s="90">
        <v>15</v>
      </c>
      <c r="F1017" s="90">
        <v>67</v>
      </c>
      <c r="G1017" s="90">
        <v>82</v>
      </c>
    </row>
    <row r="1018" spans="2:7" ht="12" customHeight="1" x14ac:dyDescent="0.15">
      <c r="B1018" s="25" t="s">
        <v>994</v>
      </c>
      <c r="C1018" s="31">
        <v>0</v>
      </c>
      <c r="D1018" s="90">
        <v>1</v>
      </c>
      <c r="E1018" s="90">
        <v>19</v>
      </c>
      <c r="F1018" s="90">
        <v>49</v>
      </c>
      <c r="G1018" s="90">
        <v>68</v>
      </c>
    </row>
    <row r="1019" spans="2:7" ht="12" customHeight="1" x14ac:dyDescent="0.15">
      <c r="B1019" s="25" t="s">
        <v>995</v>
      </c>
      <c r="C1019" s="31">
        <v>0</v>
      </c>
      <c r="D1019" s="90">
        <v>1</v>
      </c>
      <c r="E1019" s="90">
        <v>16</v>
      </c>
      <c r="F1019" s="90">
        <v>51</v>
      </c>
      <c r="G1019" s="90">
        <v>67</v>
      </c>
    </row>
    <row r="1020" spans="2:7" ht="12" customHeight="1" x14ac:dyDescent="0.15">
      <c r="B1020" s="25" t="s">
        <v>997</v>
      </c>
      <c r="C1020" s="31">
        <v>0</v>
      </c>
      <c r="D1020" s="90">
        <v>2</v>
      </c>
      <c r="E1020" s="90">
        <v>24</v>
      </c>
      <c r="F1020" s="90">
        <v>65</v>
      </c>
      <c r="G1020" s="90">
        <v>88</v>
      </c>
    </row>
    <row r="1021" spans="2:7" ht="12" customHeight="1" x14ac:dyDescent="0.15">
      <c r="B1021" s="25" t="s">
        <v>999</v>
      </c>
      <c r="C1021" s="31">
        <v>0</v>
      </c>
      <c r="D1021" s="90">
        <v>2</v>
      </c>
      <c r="E1021" s="90">
        <v>17</v>
      </c>
      <c r="F1021" s="90">
        <v>63</v>
      </c>
      <c r="G1021" s="90">
        <v>79</v>
      </c>
    </row>
    <row r="1022" spans="2:7" ht="12" customHeight="1" x14ac:dyDescent="0.15">
      <c r="B1022" s="25" t="s">
        <v>1001</v>
      </c>
      <c r="C1022" s="31">
        <v>0</v>
      </c>
      <c r="D1022" s="90">
        <v>2</v>
      </c>
      <c r="E1022" s="90">
        <v>14</v>
      </c>
      <c r="F1022" s="90">
        <v>58</v>
      </c>
      <c r="G1022" s="90">
        <v>72</v>
      </c>
    </row>
    <row r="1023" spans="2:7" ht="12" customHeight="1" x14ac:dyDescent="0.15">
      <c r="B1023" s="25" t="s">
        <v>1002</v>
      </c>
      <c r="C1023" s="31">
        <v>0</v>
      </c>
      <c r="D1023" s="90">
        <v>4</v>
      </c>
      <c r="E1023" s="90">
        <v>8</v>
      </c>
      <c r="F1023" s="90">
        <v>50</v>
      </c>
      <c r="G1023" s="90">
        <v>73</v>
      </c>
    </row>
    <row r="1024" spans="2:7" ht="12" customHeight="1" x14ac:dyDescent="0.15">
      <c r="B1024" s="25" t="s">
        <v>1006</v>
      </c>
      <c r="C1024" s="31">
        <v>0</v>
      </c>
      <c r="D1024" s="90">
        <v>13</v>
      </c>
      <c r="E1024" s="90">
        <v>17</v>
      </c>
      <c r="F1024" s="90">
        <v>60</v>
      </c>
      <c r="G1024" s="90">
        <v>73</v>
      </c>
    </row>
    <row r="1025" spans="2:7" ht="12" customHeight="1" x14ac:dyDescent="0.15">
      <c r="B1025" s="25" t="s">
        <v>1007</v>
      </c>
      <c r="C1025" s="31">
        <v>0</v>
      </c>
      <c r="D1025" s="90">
        <v>6</v>
      </c>
      <c r="E1025" s="90">
        <v>17</v>
      </c>
      <c r="F1025" s="90">
        <v>52</v>
      </c>
      <c r="G1025" s="90">
        <v>72</v>
      </c>
    </row>
    <row r="1026" spans="2:7" x14ac:dyDescent="0.15">
      <c r="B1026" s="25" t="s">
        <v>1009</v>
      </c>
      <c r="C1026" s="31">
        <v>0</v>
      </c>
      <c r="D1026" s="90">
        <v>3</v>
      </c>
      <c r="E1026" s="90">
        <v>14</v>
      </c>
      <c r="F1026" s="90">
        <v>64</v>
      </c>
      <c r="G1026" s="90">
        <v>78</v>
      </c>
    </row>
    <row r="1027" spans="2:7" x14ac:dyDescent="0.15">
      <c r="B1027" s="25" t="s">
        <v>1011</v>
      </c>
      <c r="C1027" s="31">
        <v>0</v>
      </c>
      <c r="D1027" s="90">
        <v>4</v>
      </c>
      <c r="E1027" s="90">
        <v>14</v>
      </c>
      <c r="F1027" s="90">
        <v>63</v>
      </c>
      <c r="G1027" s="90">
        <v>79</v>
      </c>
    </row>
    <row r="1028" spans="2:7" x14ac:dyDescent="0.15">
      <c r="B1028" s="25" t="s">
        <v>1013</v>
      </c>
      <c r="C1028" s="31">
        <v>0</v>
      </c>
      <c r="D1028" s="90">
        <v>6</v>
      </c>
      <c r="E1028" s="90">
        <v>20</v>
      </c>
      <c r="F1028" s="90">
        <v>40</v>
      </c>
      <c r="G1028" s="90">
        <v>88</v>
      </c>
    </row>
    <row r="1029" spans="2:7" x14ac:dyDescent="0.15">
      <c r="B1029" s="25" t="s">
        <v>1016</v>
      </c>
      <c r="C1029" s="31">
        <v>0</v>
      </c>
      <c r="D1029" s="90">
        <v>4</v>
      </c>
      <c r="E1029" s="90">
        <v>10</v>
      </c>
      <c r="F1029" s="90">
        <v>50</v>
      </c>
      <c r="G1029" s="90">
        <v>63</v>
      </c>
    </row>
    <row r="1030" spans="2:7" x14ac:dyDescent="0.15">
      <c r="B1030" s="25" t="s">
        <v>1017</v>
      </c>
      <c r="C1030" s="31">
        <v>0</v>
      </c>
      <c r="D1030" s="90">
        <v>5</v>
      </c>
      <c r="E1030" s="90">
        <v>18</v>
      </c>
      <c r="F1030" s="90">
        <v>60</v>
      </c>
      <c r="G1030" s="90">
        <v>82</v>
      </c>
    </row>
    <row r="1031" spans="2:7" x14ac:dyDescent="0.15">
      <c r="B1031" s="25" t="s">
        <v>1020</v>
      </c>
      <c r="C1031" s="31">
        <v>0</v>
      </c>
      <c r="D1031" s="90">
        <v>6</v>
      </c>
      <c r="E1031" s="90">
        <v>14</v>
      </c>
      <c r="F1031" s="90">
        <v>54</v>
      </c>
      <c r="G1031" s="90">
        <v>72</v>
      </c>
    </row>
    <row r="1032" spans="2:7" x14ac:dyDescent="0.15">
      <c r="B1032" s="25" t="s">
        <v>1021</v>
      </c>
      <c r="C1032" s="31">
        <v>0</v>
      </c>
      <c r="D1032" s="90">
        <v>2</v>
      </c>
      <c r="E1032" s="90">
        <v>16</v>
      </c>
      <c r="F1032" s="90">
        <v>68</v>
      </c>
      <c r="G1032" s="90">
        <v>84</v>
      </c>
    </row>
    <row r="1033" spans="2:7" x14ac:dyDescent="0.15">
      <c r="B1033" s="25" t="s">
        <v>1023</v>
      </c>
      <c r="C1033" s="31">
        <v>0</v>
      </c>
      <c r="D1033" s="90">
        <v>2</v>
      </c>
      <c r="E1033" s="90">
        <v>19</v>
      </c>
      <c r="F1033" s="90">
        <v>44</v>
      </c>
      <c r="G1033" s="90">
        <v>63</v>
      </c>
    </row>
    <row r="1034" spans="2:7" x14ac:dyDescent="0.15">
      <c r="B1034" s="25" t="s">
        <v>1026</v>
      </c>
      <c r="C1034" s="31">
        <v>0</v>
      </c>
      <c r="D1034" s="90">
        <v>2</v>
      </c>
      <c r="E1034" s="90">
        <v>20</v>
      </c>
      <c r="F1034" s="90">
        <v>48</v>
      </c>
      <c r="G1034" s="90">
        <v>68</v>
      </c>
    </row>
    <row r="1035" spans="2:7" x14ac:dyDescent="0.15">
      <c r="B1035" s="25" t="s">
        <v>1027</v>
      </c>
      <c r="C1035" s="31">
        <v>0</v>
      </c>
      <c r="D1035" s="90">
        <v>5</v>
      </c>
      <c r="E1035" s="90">
        <v>16</v>
      </c>
      <c r="F1035" s="90">
        <v>61</v>
      </c>
      <c r="G1035" s="90">
        <v>80</v>
      </c>
    </row>
    <row r="1036" spans="2:7" x14ac:dyDescent="0.15">
      <c r="B1036" s="25" t="s">
        <v>1029</v>
      </c>
      <c r="C1036" s="31">
        <v>0</v>
      </c>
      <c r="D1036" s="90">
        <v>10</v>
      </c>
      <c r="E1036" s="90">
        <v>18</v>
      </c>
      <c r="F1036" s="90">
        <v>54</v>
      </c>
      <c r="G1036" s="90">
        <v>79</v>
      </c>
    </row>
    <row r="1037" spans="2:7" x14ac:dyDescent="0.15">
      <c r="B1037" s="25" t="s">
        <v>1031</v>
      </c>
      <c r="C1037" s="31">
        <v>0</v>
      </c>
      <c r="D1037" s="90">
        <v>9</v>
      </c>
      <c r="E1037" s="90">
        <v>12</v>
      </c>
      <c r="F1037" s="90">
        <v>53</v>
      </c>
      <c r="G1037" s="90">
        <v>71</v>
      </c>
    </row>
    <row r="1038" spans="2:7" x14ac:dyDescent="0.15">
      <c r="B1038" s="25" t="s">
        <v>1033</v>
      </c>
      <c r="C1038" s="31">
        <v>0</v>
      </c>
      <c r="D1038" s="90">
        <v>8</v>
      </c>
      <c r="E1038" s="90">
        <v>11</v>
      </c>
      <c r="F1038" s="90">
        <v>57</v>
      </c>
      <c r="G1038" s="90">
        <v>76</v>
      </c>
    </row>
    <row r="1039" spans="2:7" x14ac:dyDescent="0.15">
      <c r="B1039" s="25" t="s">
        <v>1035</v>
      </c>
      <c r="C1039" s="31">
        <v>0</v>
      </c>
      <c r="D1039" s="90">
        <v>5</v>
      </c>
      <c r="E1039" s="90">
        <v>10</v>
      </c>
      <c r="F1039" s="90">
        <v>53</v>
      </c>
      <c r="G1039" s="90">
        <v>68</v>
      </c>
    </row>
    <row r="1040" spans="2:7" x14ac:dyDescent="0.15">
      <c r="B1040" s="25" t="s">
        <v>1037</v>
      </c>
      <c r="C1040" s="31">
        <v>0</v>
      </c>
      <c r="D1040" s="90">
        <v>2</v>
      </c>
      <c r="E1040" s="90">
        <v>14</v>
      </c>
      <c r="F1040" s="90">
        <v>63</v>
      </c>
      <c r="G1040" s="90">
        <v>79</v>
      </c>
    </row>
    <row r="1041" spans="2:7" x14ac:dyDescent="0.15">
      <c r="B1041" s="25" t="s">
        <v>1039</v>
      </c>
      <c r="C1041" s="31">
        <v>0</v>
      </c>
      <c r="D1041" s="90">
        <v>4</v>
      </c>
      <c r="E1041" s="90">
        <v>12</v>
      </c>
      <c r="F1041" s="90">
        <v>68</v>
      </c>
      <c r="G1041" s="90">
        <v>81</v>
      </c>
    </row>
    <row r="1042" spans="2:7" x14ac:dyDescent="0.15">
      <c r="B1042" s="25" t="s">
        <v>1041</v>
      </c>
      <c r="C1042" s="31">
        <v>0</v>
      </c>
      <c r="D1042" s="90">
        <v>2</v>
      </c>
      <c r="E1042" s="90">
        <v>11</v>
      </c>
      <c r="F1042" s="90">
        <v>58</v>
      </c>
      <c r="G1042" s="90">
        <v>69</v>
      </c>
    </row>
    <row r="1043" spans="2:7" x14ac:dyDescent="0.15">
      <c r="B1043" s="25" t="s">
        <v>1044</v>
      </c>
      <c r="C1043" s="31">
        <v>0</v>
      </c>
      <c r="D1043" s="90">
        <v>3</v>
      </c>
      <c r="E1043" s="90">
        <v>10</v>
      </c>
      <c r="F1043" s="90">
        <v>62</v>
      </c>
      <c r="G1043" s="90">
        <v>72</v>
      </c>
    </row>
    <row r="1044" spans="2:7" x14ac:dyDescent="0.15">
      <c r="B1044" s="25" t="s">
        <v>1047</v>
      </c>
      <c r="C1044" s="31">
        <v>0</v>
      </c>
      <c r="D1044" s="90">
        <v>3</v>
      </c>
      <c r="E1044" s="90">
        <v>11</v>
      </c>
      <c r="F1044" s="90">
        <v>53</v>
      </c>
      <c r="G1044" s="90">
        <v>64</v>
      </c>
    </row>
    <row r="1045" spans="2:7" x14ac:dyDescent="0.15">
      <c r="B1045" s="25" t="s">
        <v>1050</v>
      </c>
      <c r="C1045" s="31">
        <v>0</v>
      </c>
      <c r="D1045" s="90">
        <v>5</v>
      </c>
      <c r="E1045" s="90">
        <v>5</v>
      </c>
      <c r="F1045" s="90">
        <v>54</v>
      </c>
      <c r="G1045" s="90">
        <v>60</v>
      </c>
    </row>
    <row r="1046" spans="2:7" x14ac:dyDescent="0.15">
      <c r="B1046" s="25" t="s">
        <v>1052</v>
      </c>
      <c r="C1046" s="31">
        <v>0</v>
      </c>
      <c r="D1046" s="90">
        <v>7</v>
      </c>
      <c r="E1046" s="90">
        <v>10</v>
      </c>
      <c r="F1046" s="90">
        <v>64</v>
      </c>
      <c r="G1046" s="90">
        <v>78</v>
      </c>
    </row>
    <row r="1047" spans="2:7" x14ac:dyDescent="0.15">
      <c r="B1047" s="25" t="s">
        <v>1056</v>
      </c>
      <c r="C1047" s="31">
        <v>0</v>
      </c>
      <c r="D1047" s="90">
        <v>6</v>
      </c>
      <c r="E1047" s="90">
        <v>12</v>
      </c>
      <c r="F1047" s="90">
        <v>41</v>
      </c>
      <c r="G1047" s="90">
        <v>56</v>
      </c>
    </row>
    <row r="1048" spans="2:7" x14ac:dyDescent="0.15">
      <c r="B1048" s="25" t="s">
        <v>1059</v>
      </c>
      <c r="C1048" s="31">
        <v>0</v>
      </c>
      <c r="D1048" s="90">
        <v>6</v>
      </c>
      <c r="E1048" s="90">
        <v>15</v>
      </c>
      <c r="F1048" s="90">
        <v>53</v>
      </c>
      <c r="G1048" s="90">
        <v>70</v>
      </c>
    </row>
    <row r="1049" spans="2:7" x14ac:dyDescent="0.15">
      <c r="B1049" s="25" t="s">
        <v>1062</v>
      </c>
      <c r="C1049" s="31">
        <v>0</v>
      </c>
      <c r="D1049" s="90">
        <v>6</v>
      </c>
      <c r="E1049" s="90">
        <v>12</v>
      </c>
      <c r="F1049" s="90">
        <v>56</v>
      </c>
      <c r="G1049" s="90">
        <v>70</v>
      </c>
    </row>
    <row r="1050" spans="2:7" x14ac:dyDescent="0.15">
      <c r="B1050" s="25" t="s">
        <v>1065</v>
      </c>
      <c r="C1050" s="31">
        <v>0</v>
      </c>
      <c r="D1050" s="90">
        <v>6</v>
      </c>
      <c r="E1050" s="90">
        <v>12</v>
      </c>
      <c r="F1050" s="90">
        <v>56</v>
      </c>
      <c r="G1050" s="90">
        <v>74</v>
      </c>
    </row>
    <row r="1051" spans="2:7" x14ac:dyDescent="0.15">
      <c r="B1051" s="25" t="s">
        <v>1077</v>
      </c>
      <c r="C1051" s="90">
        <v>3</v>
      </c>
      <c r="D1051" s="90">
        <v>7</v>
      </c>
      <c r="E1051" s="90">
        <v>9</v>
      </c>
      <c r="F1051" s="90">
        <v>55</v>
      </c>
      <c r="G1051" s="90">
        <v>74</v>
      </c>
    </row>
    <row r="1052" spans="2:7" x14ac:dyDescent="0.15">
      <c r="B1052" s="25" t="s">
        <v>1081</v>
      </c>
      <c r="C1052" s="90">
        <v>12</v>
      </c>
      <c r="D1052" s="90">
        <v>7</v>
      </c>
      <c r="E1052" s="90">
        <v>6</v>
      </c>
      <c r="F1052" s="90">
        <v>58</v>
      </c>
      <c r="G1052" s="90">
        <v>83</v>
      </c>
    </row>
    <row r="1053" spans="2:7" x14ac:dyDescent="0.15">
      <c r="B1053" s="25" t="s">
        <v>1084</v>
      </c>
      <c r="C1053" s="90">
        <v>11</v>
      </c>
      <c r="D1053" s="90">
        <v>4</v>
      </c>
      <c r="E1053" s="90">
        <v>6</v>
      </c>
      <c r="F1053" s="90">
        <v>49</v>
      </c>
      <c r="G1053" s="90">
        <v>70</v>
      </c>
    </row>
    <row r="1054" spans="2:7" x14ac:dyDescent="0.15">
      <c r="B1054" s="25" t="s">
        <v>1086</v>
      </c>
      <c r="C1054" s="90">
        <v>11</v>
      </c>
      <c r="D1054" s="90">
        <v>4</v>
      </c>
      <c r="E1054" s="90">
        <v>6</v>
      </c>
      <c r="F1054" s="90">
        <v>49</v>
      </c>
      <c r="G1054" s="90">
        <v>70</v>
      </c>
    </row>
    <row r="1055" spans="2:7" x14ac:dyDescent="0.15">
      <c r="B1055" s="25" t="s">
        <v>1089</v>
      </c>
      <c r="C1055" s="90">
        <v>9</v>
      </c>
      <c r="D1055" s="90">
        <v>7</v>
      </c>
      <c r="E1055" s="90">
        <v>8</v>
      </c>
      <c r="F1055" s="90">
        <v>65</v>
      </c>
      <c r="G1055" s="90">
        <v>89</v>
      </c>
    </row>
    <row r="1056" spans="2:7" x14ac:dyDescent="0.15">
      <c r="B1056" s="25" t="s">
        <v>1092</v>
      </c>
      <c r="C1056" s="90">
        <v>7</v>
      </c>
      <c r="D1056" s="90">
        <v>5</v>
      </c>
      <c r="E1056" s="90">
        <v>6</v>
      </c>
      <c r="F1056" s="90">
        <v>68</v>
      </c>
      <c r="G1056" s="90">
        <v>86</v>
      </c>
    </row>
    <row r="1057" spans="2:7" x14ac:dyDescent="0.15">
      <c r="B1057" s="25" t="s">
        <v>1095</v>
      </c>
      <c r="C1057" s="90">
        <v>5</v>
      </c>
      <c r="D1057" s="90">
        <v>3</v>
      </c>
      <c r="E1057" s="90">
        <v>12</v>
      </c>
      <c r="F1057" s="90">
        <v>66</v>
      </c>
      <c r="G1057" s="90">
        <v>86</v>
      </c>
    </row>
    <row r="1058" spans="2:7" x14ac:dyDescent="0.15">
      <c r="B1058" s="25" t="s">
        <v>1113</v>
      </c>
      <c r="C1058" s="90">
        <v>2</v>
      </c>
      <c r="D1058" s="90">
        <v>4</v>
      </c>
      <c r="E1058" s="90">
        <v>10</v>
      </c>
      <c r="F1058" s="90">
        <v>68</v>
      </c>
      <c r="G1058" s="90">
        <v>84</v>
      </c>
    </row>
    <row r="1059" spans="2:7" x14ac:dyDescent="0.15">
      <c r="B1059" s="25" t="s">
        <v>1116</v>
      </c>
      <c r="C1059" s="90">
        <v>0</v>
      </c>
      <c r="D1059" s="90">
        <v>1</v>
      </c>
      <c r="E1059" s="90">
        <v>8</v>
      </c>
      <c r="F1059" s="90">
        <v>54</v>
      </c>
      <c r="G1059" s="90">
        <v>63</v>
      </c>
    </row>
    <row r="1060" spans="2:7" x14ac:dyDescent="0.15">
      <c r="B1060" s="25" t="s">
        <v>1119</v>
      </c>
      <c r="C1060" s="90">
        <v>0</v>
      </c>
      <c r="D1060" s="90">
        <v>2</v>
      </c>
      <c r="E1060" s="90">
        <v>10</v>
      </c>
      <c r="F1060" s="90">
        <v>70</v>
      </c>
      <c r="G1060" s="90">
        <v>82</v>
      </c>
    </row>
    <row r="1061" spans="2:7" x14ac:dyDescent="0.15">
      <c r="B1061" s="25" t="s">
        <v>1122</v>
      </c>
      <c r="C1061" s="90">
        <v>0</v>
      </c>
      <c r="D1061" s="90">
        <v>3</v>
      </c>
      <c r="E1061" s="90">
        <v>7</v>
      </c>
      <c r="F1061" s="90">
        <v>66</v>
      </c>
      <c r="G1061" s="90">
        <v>76</v>
      </c>
    </row>
    <row r="1062" spans="2:7" x14ac:dyDescent="0.15">
      <c r="B1062" s="25" t="s">
        <v>1125</v>
      </c>
      <c r="C1062" s="90">
        <v>2</v>
      </c>
      <c r="D1062" s="90">
        <v>4</v>
      </c>
      <c r="E1062" s="90">
        <v>4</v>
      </c>
      <c r="F1062" s="90">
        <v>59</v>
      </c>
      <c r="G1062" s="90">
        <v>69</v>
      </c>
    </row>
    <row r="1063" spans="2:7" x14ac:dyDescent="0.15">
      <c r="B1063" s="25" t="s">
        <v>1129</v>
      </c>
      <c r="C1063" s="90">
        <v>2</v>
      </c>
      <c r="D1063" s="90">
        <v>4</v>
      </c>
      <c r="E1063" s="90">
        <v>4</v>
      </c>
      <c r="F1063" s="90">
        <v>59</v>
      </c>
      <c r="G1063" s="90">
        <v>69</v>
      </c>
    </row>
    <row r="1064" spans="2:7" x14ac:dyDescent="0.15">
      <c r="B1064" s="25" t="s">
        <v>1131</v>
      </c>
      <c r="C1064" s="90">
        <v>2</v>
      </c>
      <c r="D1064" s="90">
        <v>4</v>
      </c>
      <c r="E1064" s="90">
        <v>4</v>
      </c>
      <c r="F1064" s="90">
        <v>59</v>
      </c>
      <c r="G1064" s="90">
        <v>69</v>
      </c>
    </row>
    <row r="1065" spans="2:7" x14ac:dyDescent="0.15">
      <c r="B1065" s="25" t="s">
        <v>1133</v>
      </c>
      <c r="C1065" s="90">
        <v>2</v>
      </c>
      <c r="D1065" s="90">
        <v>4</v>
      </c>
      <c r="E1065" s="90">
        <v>15</v>
      </c>
      <c r="F1065" s="90">
        <v>70</v>
      </c>
      <c r="G1065" s="90">
        <v>91</v>
      </c>
    </row>
    <row r="1066" spans="2:7" x14ac:dyDescent="0.15">
      <c r="B1066" s="25" t="s">
        <v>1137</v>
      </c>
      <c r="C1066" s="90">
        <v>2</v>
      </c>
      <c r="D1066" s="90">
        <v>7</v>
      </c>
      <c r="E1066" s="90">
        <v>23</v>
      </c>
      <c r="F1066" s="90">
        <v>65</v>
      </c>
      <c r="G1066" s="90">
        <v>97</v>
      </c>
    </row>
    <row r="1067" spans="2:7" x14ac:dyDescent="0.15">
      <c r="B1067" s="25" t="s">
        <v>1140</v>
      </c>
      <c r="C1067" s="90">
        <v>2</v>
      </c>
      <c r="D1067" s="90">
        <v>6</v>
      </c>
      <c r="E1067" s="90">
        <v>19</v>
      </c>
      <c r="F1067" s="90">
        <v>68</v>
      </c>
      <c r="G1067" s="90">
        <v>95</v>
      </c>
    </row>
    <row r="1068" spans="2:7" x14ac:dyDescent="0.15">
      <c r="B1068" s="25" t="s">
        <v>1143</v>
      </c>
      <c r="C1068" s="90">
        <v>4</v>
      </c>
      <c r="D1068" s="90">
        <v>9</v>
      </c>
      <c r="E1068" s="90">
        <v>27</v>
      </c>
      <c r="F1068" s="90">
        <v>64</v>
      </c>
      <c r="G1068" s="90">
        <v>104</v>
      </c>
    </row>
    <row r="1069" spans="2:7" x14ac:dyDescent="0.15">
      <c r="B1069" s="25" t="s">
        <v>1146</v>
      </c>
      <c r="C1069" s="90">
        <v>5</v>
      </c>
      <c r="D1069" s="90">
        <v>7</v>
      </c>
      <c r="E1069" s="90">
        <v>18</v>
      </c>
      <c r="F1069" s="90">
        <v>50</v>
      </c>
      <c r="G1069" s="90">
        <v>80</v>
      </c>
    </row>
    <row r="1070" spans="2:7" x14ac:dyDescent="0.15">
      <c r="B1070" s="25" t="s">
        <v>1153</v>
      </c>
      <c r="C1070" s="90">
        <v>1</v>
      </c>
      <c r="D1070" s="90">
        <v>4</v>
      </c>
      <c r="E1070" s="90">
        <v>19</v>
      </c>
      <c r="F1070" s="90">
        <v>48</v>
      </c>
      <c r="G1070" s="90">
        <v>72</v>
      </c>
    </row>
    <row r="1071" spans="2:7" x14ac:dyDescent="0.15">
      <c r="B1071" s="25" t="s">
        <v>1161</v>
      </c>
      <c r="C1071" s="90">
        <v>3</v>
      </c>
      <c r="D1071" s="90">
        <v>6</v>
      </c>
      <c r="E1071" s="90">
        <v>12</v>
      </c>
      <c r="F1071" s="90">
        <v>36</v>
      </c>
      <c r="G1071" s="90">
        <v>57</v>
      </c>
    </row>
    <row r="1072" spans="2:7" x14ac:dyDescent="0.15">
      <c r="B1072" s="25" t="s">
        <v>1171</v>
      </c>
      <c r="C1072" s="90">
        <v>0</v>
      </c>
      <c r="D1072" s="90">
        <v>1</v>
      </c>
      <c r="E1072" s="90">
        <v>6</v>
      </c>
      <c r="F1072" s="90">
        <v>25</v>
      </c>
      <c r="G1072" s="90">
        <v>32</v>
      </c>
    </row>
    <row r="1073" spans="1:7" x14ac:dyDescent="0.15">
      <c r="B1073" s="25" t="s">
        <v>1176</v>
      </c>
      <c r="C1073" s="90">
        <v>0</v>
      </c>
      <c r="D1073" s="90">
        <v>1</v>
      </c>
      <c r="E1073" s="90">
        <v>6</v>
      </c>
      <c r="F1073" s="90">
        <v>25</v>
      </c>
      <c r="G1073" s="90">
        <v>32</v>
      </c>
    </row>
    <row r="1074" spans="1:7" x14ac:dyDescent="0.15">
      <c r="B1074" s="25" t="s">
        <v>1179</v>
      </c>
      <c r="C1074" s="90">
        <v>6</v>
      </c>
      <c r="D1074" s="90">
        <v>3</v>
      </c>
      <c r="E1074" s="90">
        <v>15</v>
      </c>
      <c r="F1074" s="90">
        <v>50</v>
      </c>
      <c r="G1074" s="90">
        <v>74</v>
      </c>
    </row>
    <row r="1075" spans="1:7" x14ac:dyDescent="0.15">
      <c r="B1075" s="25" t="s">
        <v>1181</v>
      </c>
      <c r="C1075" s="90">
        <v>3</v>
      </c>
      <c r="D1075" s="90">
        <v>7</v>
      </c>
      <c r="E1075" s="90">
        <v>19</v>
      </c>
      <c r="F1075" s="90">
        <v>41</v>
      </c>
      <c r="G1075" s="90">
        <v>70</v>
      </c>
    </row>
    <row r="1076" spans="1:7" x14ac:dyDescent="0.15">
      <c r="B1076" s="25" t="s">
        <v>1186</v>
      </c>
      <c r="C1076" s="90">
        <v>3</v>
      </c>
      <c r="D1076" s="90">
        <v>8</v>
      </c>
      <c r="E1076" s="90">
        <v>14</v>
      </c>
      <c r="F1076" s="90">
        <v>27</v>
      </c>
      <c r="G1076" s="90">
        <v>52</v>
      </c>
    </row>
    <row r="1077" spans="1:7" x14ac:dyDescent="0.15">
      <c r="B1077" s="25" t="s">
        <v>1188</v>
      </c>
      <c r="C1077" s="90">
        <v>3</v>
      </c>
      <c r="D1077" s="90">
        <v>3</v>
      </c>
      <c r="E1077" s="90">
        <v>6</v>
      </c>
      <c r="F1077" s="90">
        <v>44</v>
      </c>
      <c r="G1077" s="90">
        <v>56</v>
      </c>
    </row>
    <row r="1078" spans="1:7" x14ac:dyDescent="0.15">
      <c r="B1078" s="25" t="s">
        <v>1193</v>
      </c>
      <c r="C1078" s="90">
        <v>1</v>
      </c>
      <c r="D1078" s="90">
        <v>1</v>
      </c>
      <c r="E1078" s="90">
        <v>12</v>
      </c>
      <c r="F1078" s="90">
        <v>45</v>
      </c>
      <c r="G1078" s="90">
        <v>59</v>
      </c>
    </row>
    <row r="1079" spans="1:7" x14ac:dyDescent="0.15">
      <c r="B1079" s="25" t="s">
        <v>1196</v>
      </c>
      <c r="C1079" s="90">
        <v>1</v>
      </c>
      <c r="D1079" s="90">
        <v>2</v>
      </c>
      <c r="E1079" s="90">
        <v>15</v>
      </c>
      <c r="F1079" s="90">
        <v>48</v>
      </c>
      <c r="G1079" s="90">
        <v>66</v>
      </c>
    </row>
    <row r="1080" spans="1:7" x14ac:dyDescent="0.15">
      <c r="A1080" s="328"/>
      <c r="B1080" s="25" t="s">
        <v>1199</v>
      </c>
      <c r="C1080" s="90">
        <v>3</v>
      </c>
      <c r="D1080" s="90">
        <v>5</v>
      </c>
      <c r="E1080" s="90">
        <v>13</v>
      </c>
      <c r="F1080" s="90">
        <v>49</v>
      </c>
      <c r="G1080" s="90">
        <v>81</v>
      </c>
    </row>
    <row r="1081" spans="1:7" x14ac:dyDescent="0.15">
      <c r="A1081" s="328"/>
      <c r="B1081" s="25" t="s">
        <v>1203</v>
      </c>
      <c r="C1081" s="90">
        <v>5</v>
      </c>
      <c r="D1081" s="90">
        <v>6</v>
      </c>
      <c r="E1081" s="90">
        <v>14</v>
      </c>
      <c r="F1081" s="90">
        <v>57</v>
      </c>
      <c r="G1081" s="90">
        <v>89</v>
      </c>
    </row>
    <row r="1082" spans="1:7" x14ac:dyDescent="0.15">
      <c r="A1082" s="328"/>
      <c r="B1082" s="25" t="s">
        <v>1206</v>
      </c>
      <c r="C1082" s="90">
        <v>5</v>
      </c>
      <c r="D1082" s="90">
        <v>6</v>
      </c>
      <c r="E1082" s="90">
        <v>16</v>
      </c>
      <c r="F1082" s="90">
        <v>59</v>
      </c>
      <c r="G1082" s="90">
        <v>89</v>
      </c>
    </row>
    <row r="1083" spans="1:7" x14ac:dyDescent="0.15">
      <c r="A1083" s="345"/>
      <c r="B1083" s="25" t="s">
        <v>1208</v>
      </c>
      <c r="C1083" s="90">
        <v>0</v>
      </c>
      <c r="D1083" s="90">
        <v>4</v>
      </c>
      <c r="E1083" s="90">
        <v>12</v>
      </c>
      <c r="F1083" s="90">
        <v>54</v>
      </c>
      <c r="G1083" s="90">
        <v>72</v>
      </c>
    </row>
    <row r="1084" spans="1:7" x14ac:dyDescent="0.15">
      <c r="A1084" s="345"/>
      <c r="B1084" s="25" t="s">
        <v>1213</v>
      </c>
      <c r="C1084" s="90">
        <v>0</v>
      </c>
      <c r="D1084" s="90">
        <v>4</v>
      </c>
      <c r="E1084" s="90">
        <v>12</v>
      </c>
      <c r="F1084" s="90">
        <v>54</v>
      </c>
      <c r="G1084" s="90">
        <v>72</v>
      </c>
    </row>
    <row r="1085" spans="1:7" x14ac:dyDescent="0.15">
      <c r="A1085" s="345"/>
      <c r="B1085" s="25" t="s">
        <v>1214</v>
      </c>
      <c r="C1085" s="90">
        <v>0</v>
      </c>
      <c r="D1085" s="90">
        <v>4</v>
      </c>
      <c r="E1085" s="90">
        <v>12</v>
      </c>
      <c r="F1085" s="90">
        <v>54</v>
      </c>
      <c r="G1085" s="90">
        <v>72</v>
      </c>
    </row>
    <row r="1086" spans="1:7" x14ac:dyDescent="0.15">
      <c r="A1086" s="345"/>
      <c r="B1086" s="25" t="s">
        <v>1217</v>
      </c>
      <c r="C1086" s="90">
        <v>0</v>
      </c>
      <c r="D1086" s="90">
        <v>4</v>
      </c>
      <c r="E1086" s="90">
        <v>12</v>
      </c>
      <c r="F1086" s="90">
        <v>45</v>
      </c>
      <c r="G1086" s="90">
        <v>63</v>
      </c>
    </row>
    <row r="1087" spans="1:7" x14ac:dyDescent="0.15">
      <c r="A1087" s="345"/>
      <c r="B1087" s="25" t="s">
        <v>1221</v>
      </c>
      <c r="C1087" s="90">
        <v>4</v>
      </c>
      <c r="D1087" s="90">
        <v>4</v>
      </c>
      <c r="E1087" s="90">
        <v>11</v>
      </c>
      <c r="F1087" s="90">
        <v>36</v>
      </c>
      <c r="G1087" s="90">
        <v>64</v>
      </c>
    </row>
    <row r="1088" spans="1:7" x14ac:dyDescent="0.15">
      <c r="A1088" s="345"/>
      <c r="B1088" s="25" t="s">
        <v>1224</v>
      </c>
      <c r="C1088" s="90">
        <v>6</v>
      </c>
      <c r="D1088" s="90">
        <v>10</v>
      </c>
      <c r="E1088" s="90">
        <v>9</v>
      </c>
      <c r="F1088" s="90">
        <v>32</v>
      </c>
      <c r="G1088" s="90">
        <v>70</v>
      </c>
    </row>
    <row r="1089" spans="1:7" x14ac:dyDescent="0.15">
      <c r="A1089" s="345"/>
      <c r="B1089" s="25" t="s">
        <v>1228</v>
      </c>
      <c r="C1089" s="90">
        <v>3</v>
      </c>
      <c r="D1089" s="90">
        <v>2</v>
      </c>
      <c r="E1089" s="90">
        <v>23</v>
      </c>
      <c r="F1089" s="90">
        <v>39</v>
      </c>
      <c r="G1089" s="90">
        <v>86</v>
      </c>
    </row>
    <row r="1090" spans="1:7" x14ac:dyDescent="0.15">
      <c r="A1090" s="345"/>
      <c r="B1090" s="355" t="s">
        <v>1231</v>
      </c>
      <c r="C1090" s="90">
        <v>3</v>
      </c>
      <c r="D1090" s="90">
        <v>2</v>
      </c>
      <c r="E1090" s="90">
        <v>8</v>
      </c>
      <c r="F1090" s="90">
        <v>38</v>
      </c>
      <c r="G1090" s="90">
        <v>49</v>
      </c>
    </row>
    <row r="1091" spans="1:7" x14ac:dyDescent="0.15">
      <c r="A1091" s="345"/>
      <c r="B1091" s="355" t="s">
        <v>1234</v>
      </c>
      <c r="C1091" s="90">
        <v>8</v>
      </c>
      <c r="D1091" s="90">
        <v>7</v>
      </c>
      <c r="E1091" s="90">
        <v>14</v>
      </c>
      <c r="F1091" s="90">
        <v>44</v>
      </c>
      <c r="G1091" s="90">
        <v>63</v>
      </c>
    </row>
    <row r="1092" spans="1:7" x14ac:dyDescent="0.15">
      <c r="A1092" s="345"/>
      <c r="B1092" s="355" t="s">
        <v>1238</v>
      </c>
      <c r="C1092" s="90">
        <v>3</v>
      </c>
      <c r="D1092" s="90">
        <v>3</v>
      </c>
      <c r="E1092" s="90">
        <v>14</v>
      </c>
      <c r="F1092" s="90">
        <v>49</v>
      </c>
      <c r="G1092" s="90">
        <v>43</v>
      </c>
    </row>
    <row r="1093" spans="1:7" x14ac:dyDescent="0.15">
      <c r="A1093" s="345"/>
      <c r="B1093" s="355" t="s">
        <v>1241</v>
      </c>
      <c r="C1093" s="90">
        <v>7</v>
      </c>
      <c r="D1093" s="90">
        <v>4</v>
      </c>
      <c r="E1093" s="90">
        <v>14</v>
      </c>
      <c r="F1093" s="90">
        <v>33</v>
      </c>
      <c r="G1093" s="90">
        <v>58</v>
      </c>
    </row>
    <row r="1094" spans="1:7" x14ac:dyDescent="0.15">
      <c r="A1094" s="345"/>
      <c r="B1094" s="355" t="s">
        <v>1244</v>
      </c>
      <c r="C1094" s="90">
        <v>4</v>
      </c>
      <c r="D1094" s="90">
        <v>4</v>
      </c>
      <c r="E1094" s="90">
        <v>16</v>
      </c>
      <c r="F1094" s="90">
        <v>41</v>
      </c>
      <c r="G1094" s="90">
        <v>65</v>
      </c>
    </row>
    <row r="1095" spans="1:7" x14ac:dyDescent="0.15">
      <c r="A1095" s="345"/>
      <c r="B1095" s="355" t="s">
        <v>1247</v>
      </c>
      <c r="C1095" s="90">
        <v>0</v>
      </c>
      <c r="D1095" s="90">
        <v>4</v>
      </c>
      <c r="E1095" s="90">
        <v>7</v>
      </c>
      <c r="F1095" s="90">
        <v>28</v>
      </c>
      <c r="G1095" s="90">
        <v>39</v>
      </c>
    </row>
    <row r="1096" spans="1:7" x14ac:dyDescent="0.15">
      <c r="A1096" s="345"/>
      <c r="B1096" s="355" t="s">
        <v>1249</v>
      </c>
      <c r="C1096" s="90">
        <v>4</v>
      </c>
      <c r="D1096" s="90">
        <v>3</v>
      </c>
      <c r="E1096" s="90">
        <v>11</v>
      </c>
      <c r="F1096" s="90">
        <v>63</v>
      </c>
      <c r="G1096" s="90">
        <v>81</v>
      </c>
    </row>
    <row r="1097" spans="1:7" x14ac:dyDescent="0.15">
      <c r="A1097" s="345"/>
      <c r="B1097" s="355" t="s">
        <v>1251</v>
      </c>
      <c r="C1097" s="90">
        <v>2</v>
      </c>
      <c r="D1097" s="90">
        <v>6</v>
      </c>
      <c r="E1097" s="90">
        <v>11</v>
      </c>
      <c r="F1097" s="90">
        <v>35</v>
      </c>
      <c r="G1097" s="90">
        <v>54</v>
      </c>
    </row>
    <row r="1098" spans="1:7" x14ac:dyDescent="0.15">
      <c r="A1098" s="345"/>
      <c r="B1098" s="355" t="s">
        <v>1253</v>
      </c>
      <c r="C1098" s="90">
        <v>10</v>
      </c>
      <c r="D1098" s="90">
        <v>5</v>
      </c>
      <c r="E1098" s="90">
        <v>16</v>
      </c>
      <c r="F1098" s="90">
        <v>50</v>
      </c>
      <c r="G1098" s="90">
        <v>81</v>
      </c>
    </row>
    <row r="1099" spans="1:7" x14ac:dyDescent="0.15">
      <c r="A1099" s="345"/>
      <c r="B1099" s="355" t="s">
        <v>1255</v>
      </c>
      <c r="C1099" s="90">
        <v>10</v>
      </c>
      <c r="D1099" s="90">
        <v>5</v>
      </c>
      <c r="E1099" s="90">
        <v>16</v>
      </c>
      <c r="F1099" s="90">
        <v>50</v>
      </c>
      <c r="G1099" s="90">
        <v>81</v>
      </c>
    </row>
    <row r="1100" spans="1:7" x14ac:dyDescent="0.15">
      <c r="A1100" s="345"/>
      <c r="B1100" s="355" t="s">
        <v>1257</v>
      </c>
      <c r="C1100" s="90">
        <v>10</v>
      </c>
      <c r="D1100" s="90">
        <v>5</v>
      </c>
      <c r="E1100" s="90">
        <v>16</v>
      </c>
      <c r="F1100" s="90">
        <v>50</v>
      </c>
      <c r="G1100" s="90">
        <v>81</v>
      </c>
    </row>
    <row r="1101" spans="1:7" x14ac:dyDescent="0.15">
      <c r="A1101" s="365"/>
      <c r="B1101" s="367" t="s">
        <v>1259</v>
      </c>
      <c r="C1101" s="90">
        <v>10</v>
      </c>
      <c r="D1101" s="90">
        <v>5</v>
      </c>
      <c r="E1101" s="90">
        <v>16</v>
      </c>
      <c r="F1101" s="90">
        <v>50</v>
      </c>
      <c r="G1101" s="90">
        <v>81</v>
      </c>
    </row>
    <row r="1102" spans="1:7" x14ac:dyDescent="0.15">
      <c r="A1102" s="365"/>
      <c r="B1102" s="367" t="s">
        <v>1262</v>
      </c>
      <c r="C1102" s="90">
        <v>2</v>
      </c>
      <c r="D1102" s="90">
        <v>7</v>
      </c>
      <c r="E1102" s="90">
        <v>11</v>
      </c>
      <c r="F1102" s="90">
        <v>55</v>
      </c>
      <c r="G1102" s="90">
        <v>60</v>
      </c>
    </row>
    <row r="1103" spans="1:7" x14ac:dyDescent="0.15">
      <c r="A1103" s="365"/>
      <c r="B1103" s="367" t="s">
        <v>1263</v>
      </c>
      <c r="C1103" s="90">
        <v>3</v>
      </c>
      <c r="D1103" s="90">
        <v>2</v>
      </c>
      <c r="E1103" s="90">
        <v>10</v>
      </c>
      <c r="F1103" s="90">
        <v>48</v>
      </c>
      <c r="G1103" s="90">
        <v>63</v>
      </c>
    </row>
    <row r="1104" spans="1:7" x14ac:dyDescent="0.15">
      <c r="A1104" s="365"/>
      <c r="B1104" s="367" t="s">
        <v>1265</v>
      </c>
      <c r="C1104" s="90">
        <v>0</v>
      </c>
      <c r="D1104" s="90">
        <v>7</v>
      </c>
      <c r="E1104" s="90">
        <v>12</v>
      </c>
      <c r="F1104" s="90">
        <v>36</v>
      </c>
      <c r="G1104" s="90">
        <v>55</v>
      </c>
    </row>
    <row r="1105" spans="1:7" x14ac:dyDescent="0.15">
      <c r="A1105" s="365"/>
      <c r="B1105" s="367" t="s">
        <v>1267</v>
      </c>
      <c r="C1105" s="90">
        <v>5</v>
      </c>
      <c r="D1105" s="90">
        <v>10</v>
      </c>
      <c r="E1105" s="90">
        <v>15</v>
      </c>
      <c r="F1105" s="90">
        <v>49</v>
      </c>
      <c r="G1105" s="90">
        <v>79</v>
      </c>
    </row>
    <row r="1106" spans="1:7" x14ac:dyDescent="0.15">
      <c r="A1106" s="365"/>
      <c r="B1106" s="367" t="s">
        <v>1269</v>
      </c>
      <c r="C1106" s="90">
        <v>2</v>
      </c>
      <c r="D1106" s="90">
        <v>6</v>
      </c>
      <c r="E1106" s="90">
        <v>12</v>
      </c>
      <c r="F1106" s="90">
        <v>55</v>
      </c>
      <c r="G1106" s="90">
        <v>75</v>
      </c>
    </row>
    <row r="1107" spans="1:7" x14ac:dyDescent="0.15">
      <c r="A1107" s="365"/>
      <c r="B1107" s="367" t="s">
        <v>1271</v>
      </c>
      <c r="C1107" s="90">
        <v>3</v>
      </c>
      <c r="D1107" s="90">
        <v>5</v>
      </c>
      <c r="E1107" s="90">
        <v>10</v>
      </c>
      <c r="F1107" s="90">
        <v>42</v>
      </c>
      <c r="G1107" s="90">
        <v>60</v>
      </c>
    </row>
    <row r="1108" spans="1:7" x14ac:dyDescent="0.15">
      <c r="A1108" s="365"/>
      <c r="B1108" s="367" t="s">
        <v>1273</v>
      </c>
      <c r="C1108" s="90">
        <v>6</v>
      </c>
      <c r="D1108" s="90">
        <v>4</v>
      </c>
      <c r="E1108" s="90">
        <v>12</v>
      </c>
      <c r="F1108" s="90">
        <v>54</v>
      </c>
      <c r="G1108" s="90">
        <v>74</v>
      </c>
    </row>
    <row r="1109" spans="1:7" x14ac:dyDescent="0.15">
      <c r="A1109" s="365"/>
      <c r="B1109" s="367" t="s">
        <v>1276</v>
      </c>
      <c r="C1109" s="90">
        <v>0</v>
      </c>
      <c r="D1109" s="90">
        <v>7</v>
      </c>
      <c r="E1109" s="90">
        <v>16</v>
      </c>
      <c r="F1109" s="90">
        <v>45</v>
      </c>
      <c r="G1109" s="90">
        <v>61</v>
      </c>
    </row>
    <row r="1110" spans="1:7" x14ac:dyDescent="0.15">
      <c r="A1110" s="365"/>
      <c r="B1110" s="367" t="s">
        <v>1277</v>
      </c>
      <c r="C1110" s="90">
        <v>0</v>
      </c>
      <c r="D1110" s="90">
        <v>7</v>
      </c>
      <c r="E1110" s="90">
        <v>16</v>
      </c>
      <c r="F1110" s="90">
        <v>45</v>
      </c>
      <c r="G1110" s="90">
        <v>61</v>
      </c>
    </row>
    <row r="1111" spans="1:7" x14ac:dyDescent="0.15">
      <c r="A1111" s="389"/>
      <c r="B1111" s="367" t="s">
        <v>1279</v>
      </c>
      <c r="C1111" s="90">
        <f>$C$234</f>
        <v>3</v>
      </c>
      <c r="D1111" s="90">
        <f>$D$234</f>
        <v>3</v>
      </c>
      <c r="E1111" s="90">
        <f>$E$234</f>
        <v>10</v>
      </c>
      <c r="F1111" s="90">
        <f>$F$234</f>
        <v>47</v>
      </c>
      <c r="G1111" s="90">
        <f>$G$234</f>
        <v>43</v>
      </c>
    </row>
    <row r="1112" spans="1:7" x14ac:dyDescent="0.15">
      <c r="B1112" s="45"/>
      <c r="C1112" s="46"/>
      <c r="D1112" s="46"/>
      <c r="E1112" s="46"/>
      <c r="F1112" s="46"/>
      <c r="G1112" s="46"/>
    </row>
    <row r="1113" spans="1:7" x14ac:dyDescent="0.15">
      <c r="B1113" s="33" t="s">
        <v>511</v>
      </c>
      <c r="C1113" s="34" t="e">
        <f>SUM(C1111-C1110)/C1110</f>
        <v>#DIV/0!</v>
      </c>
      <c r="D1113" s="34">
        <f t="shared" ref="D1113:F1113" si="3">SUM(D1111-D1110)/D1110</f>
        <v>-0.5714285714285714</v>
      </c>
      <c r="E1113" s="34">
        <f>SUM(E1111-E1110)/E1110</f>
        <v>-0.375</v>
      </c>
      <c r="F1113" s="34">
        <f t="shared" si="3"/>
        <v>4.4444444444444446E-2</v>
      </c>
      <c r="G1113" s="34">
        <f>SUM(G1111-G1110)/G1110</f>
        <v>-0.29508196721311475</v>
      </c>
    </row>
    <row r="1114" spans="1:7" x14ac:dyDescent="0.15">
      <c r="B1114" s="33" t="s">
        <v>512</v>
      </c>
      <c r="C1114" s="34">
        <f>SUM(C1111-C1108)/C1108</f>
        <v>-0.5</v>
      </c>
      <c r="D1114" s="34">
        <f t="shared" ref="D1114:G1114" si="4">SUM(D1111-D1108)/D1108</f>
        <v>-0.25</v>
      </c>
      <c r="E1114" s="34">
        <f t="shared" si="4"/>
        <v>-0.16666666666666666</v>
      </c>
      <c r="F1114" s="34">
        <f t="shared" si="4"/>
        <v>-0.12962962962962962</v>
      </c>
      <c r="G1114" s="34">
        <f t="shared" si="4"/>
        <v>-0.41891891891891891</v>
      </c>
    </row>
    <row r="1115" spans="1:7" x14ac:dyDescent="0.15">
      <c r="B1115" s="45"/>
      <c r="C1115" s="45"/>
      <c r="D1115" s="46"/>
      <c r="E1115" s="46"/>
      <c r="F1115" s="46"/>
      <c r="G1115" s="46"/>
    </row>
    <row r="1116" spans="1:7" x14ac:dyDescent="0.15">
      <c r="B1116" s="45"/>
      <c r="C1116" s="45"/>
      <c r="D1116" s="46"/>
      <c r="E1116" s="46"/>
      <c r="F1116" s="46"/>
      <c r="G1116" s="46"/>
    </row>
    <row r="1117" spans="1:7" x14ac:dyDescent="0.15">
      <c r="B1117" s="45"/>
      <c r="C1117" s="45"/>
      <c r="D1117" s="46"/>
      <c r="E1117" s="46"/>
      <c r="F1117" s="46"/>
      <c r="G1117" s="46"/>
    </row>
    <row r="1118" spans="1:7" x14ac:dyDescent="0.15">
      <c r="B1118" s="45"/>
      <c r="C1118" s="45"/>
      <c r="D1118" s="46" t="s">
        <v>551</v>
      </c>
      <c r="E1118" s="46"/>
      <c r="F1118" s="46"/>
      <c r="G1118" s="46"/>
    </row>
    <row r="1119" spans="1:7" x14ac:dyDescent="0.15">
      <c r="B1119" s="45"/>
      <c r="C1119" s="45"/>
      <c r="D1119" s="46"/>
      <c r="E1119" s="46"/>
      <c r="F1119" s="46"/>
      <c r="G1119" s="46"/>
    </row>
    <row r="1120" spans="1:7" x14ac:dyDescent="0.15">
      <c r="B1120" s="45"/>
      <c r="C1120" s="45"/>
      <c r="D1120" s="46"/>
      <c r="E1120" s="46"/>
      <c r="F1120" s="46"/>
      <c r="G1120" s="46"/>
    </row>
    <row r="1121" spans="2:7" x14ac:dyDescent="0.15">
      <c r="B1121" s="45"/>
      <c r="C1121" s="45"/>
      <c r="D1121" s="46"/>
      <c r="E1121" s="46"/>
      <c r="F1121" s="46"/>
      <c r="G1121" s="46"/>
    </row>
    <row r="1122" spans="2:7" x14ac:dyDescent="0.15">
      <c r="B1122" s="45"/>
      <c r="C1122" s="45"/>
      <c r="D1122" s="46"/>
      <c r="E1122" s="46"/>
      <c r="F1122" s="46"/>
      <c r="G1122" s="46"/>
    </row>
    <row r="1123" spans="2:7" x14ac:dyDescent="0.15">
      <c r="B1123" s="45"/>
      <c r="C1123" s="45"/>
      <c r="D1123" s="46"/>
      <c r="E1123" s="46"/>
      <c r="F1123" s="46"/>
      <c r="G1123" s="46"/>
    </row>
    <row r="1124" spans="2:7" x14ac:dyDescent="0.15">
      <c r="B1124" s="45"/>
      <c r="C1124" s="45"/>
      <c r="D1124" s="47"/>
      <c r="E1124" s="47"/>
      <c r="F1124" s="47"/>
      <c r="G1124"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06"/>
  <sheetViews>
    <sheetView showGridLines="0" topLeftCell="D438" workbookViewId="0">
      <selection activeCell="A3" sqref="A3"/>
    </sheetView>
  </sheetViews>
  <sheetFormatPr baseColWidth="10" defaultColWidth="8.6640625" defaultRowHeight="13" x14ac:dyDescent="0.15"/>
  <cols>
    <col min="1" max="1" width="28.1640625" style="14" bestFit="1" customWidth="1"/>
    <col min="2" max="3" width="19.6640625" style="14" customWidth="1"/>
    <col min="4" max="4" width="16.1640625" style="14" customWidth="1"/>
    <col min="5" max="5" width="16.6640625" style="14" customWidth="1"/>
    <col min="6" max="6" width="16.5" style="14" customWidth="1"/>
    <col min="7" max="7" width="18.6640625" style="14" customWidth="1"/>
    <col min="8" max="9" width="9.1640625" style="14" customWidth="1"/>
  </cols>
  <sheetData>
    <row r="2" spans="1:7" s="121" customFormat="1" ht="23" x14ac:dyDescent="0.15">
      <c r="A2" s="121" t="s">
        <v>22</v>
      </c>
    </row>
    <row r="3" spans="1:7" s="119" customFormat="1" ht="14" x14ac:dyDescent="0.15">
      <c r="A3" s="122" t="s">
        <v>1297</v>
      </c>
    </row>
    <row r="6" spans="1:7" x14ac:dyDescent="0.15">
      <c r="A6" s="48"/>
      <c r="D6" s="15"/>
      <c r="E6" s="15"/>
      <c r="F6" s="15"/>
      <c r="G6" s="15"/>
    </row>
    <row r="7" spans="1:7" x14ac:dyDescent="0.15">
      <c r="A7" s="14" t="s">
        <v>151</v>
      </c>
      <c r="B7" s="17"/>
      <c r="C7" s="18" t="s">
        <v>1072</v>
      </c>
      <c r="D7" s="18" t="s">
        <v>152</v>
      </c>
      <c r="E7" s="18" t="s">
        <v>153</v>
      </c>
      <c r="F7" s="18" t="s">
        <v>154</v>
      </c>
      <c r="G7" s="18"/>
    </row>
    <row r="8" spans="1:7" x14ac:dyDescent="0.15">
      <c r="A8" s="17" t="s">
        <v>552</v>
      </c>
      <c r="B8" s="18" t="s">
        <v>156</v>
      </c>
      <c r="C8" s="18" t="s">
        <v>1073</v>
      </c>
      <c r="D8" s="19" t="s">
        <v>157</v>
      </c>
      <c r="E8" s="19" t="s">
        <v>158</v>
      </c>
      <c r="F8" s="19" t="s">
        <v>159</v>
      </c>
      <c r="G8" s="18"/>
    </row>
    <row r="9" spans="1:7" x14ac:dyDescent="0.15">
      <c r="B9" s="17"/>
      <c r="C9" s="17"/>
      <c r="D9" s="18"/>
      <c r="E9" s="18"/>
      <c r="F9" s="18"/>
      <c r="G9" s="18" t="s">
        <v>160</v>
      </c>
    </row>
    <row r="10" spans="1:7" x14ac:dyDescent="0.15">
      <c r="A10" s="14" t="s">
        <v>553</v>
      </c>
      <c r="C10" s="15">
        <v>0</v>
      </c>
      <c r="D10" s="15">
        <v>1</v>
      </c>
      <c r="E10" s="15">
        <v>5</v>
      </c>
      <c r="F10" s="15">
        <v>0</v>
      </c>
      <c r="G10" s="15">
        <f>F10+E10+D10+C10</f>
        <v>6</v>
      </c>
    </row>
    <row r="11" spans="1:7" x14ac:dyDescent="0.15">
      <c r="A11" s="345" t="s">
        <v>1237</v>
      </c>
      <c r="C11" s="15">
        <v>3</v>
      </c>
      <c r="D11" s="15">
        <v>21</v>
      </c>
      <c r="E11" s="15">
        <v>20</v>
      </c>
      <c r="F11" s="15">
        <v>9</v>
      </c>
      <c r="G11" s="15">
        <f>F11+E11+D11+C11</f>
        <v>53</v>
      </c>
    </row>
    <row r="12" spans="1:7" x14ac:dyDescent="0.15">
      <c r="D12" s="15"/>
      <c r="E12" s="15"/>
      <c r="F12" s="15"/>
      <c r="G12" s="15"/>
    </row>
    <row r="13" spans="1:7" x14ac:dyDescent="0.15">
      <c r="D13" s="15"/>
      <c r="E13" s="15"/>
      <c r="F13" s="15"/>
      <c r="G13" s="15"/>
    </row>
    <row r="14" spans="1:7" x14ac:dyDescent="0.15">
      <c r="A14" s="14" t="s">
        <v>151</v>
      </c>
      <c r="B14" s="17"/>
      <c r="C14" s="18" t="s">
        <v>1072</v>
      </c>
      <c r="D14" s="18" t="s">
        <v>152</v>
      </c>
      <c r="E14" s="18" t="s">
        <v>153</v>
      </c>
      <c r="F14" s="18" t="s">
        <v>154</v>
      </c>
      <c r="G14" s="18"/>
    </row>
    <row r="15" spans="1:7" x14ac:dyDescent="0.15">
      <c r="A15" s="17" t="s">
        <v>554</v>
      </c>
      <c r="B15" s="18" t="s">
        <v>156</v>
      </c>
      <c r="C15" s="18" t="s">
        <v>1073</v>
      </c>
      <c r="D15" s="19" t="s">
        <v>157</v>
      </c>
      <c r="E15" s="19" t="s">
        <v>158</v>
      </c>
      <c r="F15" s="19" t="s">
        <v>159</v>
      </c>
      <c r="G15" s="18"/>
    </row>
    <row r="16" spans="1:7" x14ac:dyDescent="0.15">
      <c r="B16" s="17"/>
      <c r="C16" s="17"/>
      <c r="D16" s="18"/>
      <c r="E16" s="18"/>
      <c r="F16" s="18"/>
      <c r="G16" s="18" t="s">
        <v>160</v>
      </c>
    </row>
    <row r="17" spans="1:12" x14ac:dyDescent="0.15">
      <c r="A17" s="14" t="s">
        <v>553</v>
      </c>
      <c r="C17" s="15">
        <v>0</v>
      </c>
      <c r="D17" s="15">
        <v>0</v>
      </c>
      <c r="E17" s="15">
        <v>0</v>
      </c>
      <c r="F17" s="15">
        <v>2</v>
      </c>
      <c r="G17" s="15">
        <f>F17+E17+D17+C17</f>
        <v>2</v>
      </c>
    </row>
    <row r="18" spans="1:12" x14ac:dyDescent="0.15">
      <c r="A18" s="14" t="s">
        <v>162</v>
      </c>
      <c r="C18" s="15">
        <v>0</v>
      </c>
      <c r="D18" s="15">
        <v>0</v>
      </c>
      <c r="E18" s="15">
        <v>0</v>
      </c>
      <c r="F18" s="15">
        <v>5</v>
      </c>
      <c r="G18" s="15">
        <f>F18+E18+D18+C18</f>
        <v>5</v>
      </c>
    </row>
    <row r="20" spans="1:12" ht="36" x14ac:dyDescent="0.15">
      <c r="C20" s="21" t="s">
        <v>1074</v>
      </c>
      <c r="D20" s="21" t="s">
        <v>177</v>
      </c>
      <c r="E20" s="21" t="s">
        <v>178</v>
      </c>
      <c r="F20" s="21" t="s">
        <v>179</v>
      </c>
      <c r="G20" s="21" t="s">
        <v>180</v>
      </c>
    </row>
    <row r="21" spans="1:12" x14ac:dyDescent="0.15">
      <c r="C21" s="138">
        <f>C10+C17</f>
        <v>0</v>
      </c>
      <c r="D21" s="138">
        <f>D10+D17</f>
        <v>1</v>
      </c>
      <c r="E21" s="138">
        <f>E10+E17</f>
        <v>5</v>
      </c>
      <c r="F21" s="138">
        <f>F10+F17</f>
        <v>2</v>
      </c>
      <c r="G21" s="138">
        <f>C21+D21+E21+F21</f>
        <v>8</v>
      </c>
    </row>
    <row r="22" spans="1:12" x14ac:dyDescent="0.15">
      <c r="C22" s="15"/>
      <c r="D22" s="15"/>
      <c r="E22" s="15"/>
      <c r="F22" s="15"/>
      <c r="G22" s="15"/>
    </row>
    <row r="23" spans="1:12" ht="36" x14ac:dyDescent="0.15">
      <c r="C23" s="21" t="s">
        <v>1076</v>
      </c>
      <c r="D23" s="21" t="s">
        <v>181</v>
      </c>
      <c r="E23" s="21" t="s">
        <v>182</v>
      </c>
      <c r="F23" s="21" t="s">
        <v>183</v>
      </c>
      <c r="G23" s="21" t="s">
        <v>184</v>
      </c>
    </row>
    <row r="24" spans="1:12" x14ac:dyDescent="0.15">
      <c r="C24" s="138">
        <f>C11+C18</f>
        <v>3</v>
      </c>
      <c r="D24" s="138">
        <f>D11+D18</f>
        <v>21</v>
      </c>
      <c r="E24" s="138">
        <f>E11+E18</f>
        <v>20</v>
      </c>
      <c r="F24" s="138">
        <f>F11+F18</f>
        <v>14</v>
      </c>
      <c r="G24" s="138">
        <f>D24+E24+F24+C24</f>
        <v>58</v>
      </c>
    </row>
    <row r="25" spans="1:12" s="1" customFormat="1" x14ac:dyDescent="0.15">
      <c r="A25" s="20"/>
      <c r="B25" s="20"/>
      <c r="C25" s="20"/>
      <c r="D25" s="387"/>
      <c r="E25" s="387"/>
      <c r="F25" s="387"/>
      <c r="G25" s="22"/>
      <c r="H25" s="20"/>
      <c r="I25" s="20"/>
    </row>
    <row r="26" spans="1:12" s="1" customFormat="1" x14ac:dyDescent="0.15">
      <c r="A26" s="20"/>
      <c r="B26" s="20"/>
      <c r="C26" s="20"/>
      <c r="D26" s="387"/>
      <c r="E26" s="387"/>
      <c r="F26" s="387"/>
      <c r="G26" s="22"/>
      <c r="H26" s="20"/>
      <c r="I26" s="20"/>
    </row>
    <row r="27" spans="1:12" x14ac:dyDescent="0.15">
      <c r="D27" s="366"/>
      <c r="E27" s="366"/>
      <c r="F27" s="366"/>
    </row>
    <row r="30" spans="1:12" s="16" customFormat="1" ht="24" x14ac:dyDescent="0.15">
      <c r="A30" s="24" t="s">
        <v>185</v>
      </c>
      <c r="B30" s="25" t="s">
        <v>186</v>
      </c>
      <c r="C30" s="98" t="s">
        <v>1068</v>
      </c>
      <c r="D30" s="26" t="s">
        <v>1069</v>
      </c>
      <c r="E30" s="26" t="s">
        <v>1070</v>
      </c>
      <c r="F30" s="26" t="s">
        <v>1071</v>
      </c>
      <c r="G30" s="26" t="s">
        <v>160</v>
      </c>
      <c r="H30" s="27"/>
      <c r="I30" s="27"/>
      <c r="J30" s="28"/>
      <c r="K30" s="28"/>
      <c r="L30" s="29"/>
    </row>
    <row r="31" spans="1:12" s="16" customFormat="1" ht="12" x14ac:dyDescent="0.15">
      <c r="A31" s="30"/>
      <c r="B31" s="25" t="s">
        <v>187</v>
      </c>
      <c r="C31" s="31">
        <v>0</v>
      </c>
      <c r="D31" s="31">
        <v>0</v>
      </c>
      <c r="E31" s="31">
        <v>0</v>
      </c>
      <c r="F31" s="31">
        <v>1</v>
      </c>
      <c r="G31" s="31">
        <v>1</v>
      </c>
      <c r="H31" s="27"/>
      <c r="I31" s="27"/>
      <c r="J31" s="28"/>
      <c r="K31" s="28"/>
      <c r="L31" s="29"/>
    </row>
    <row r="32" spans="1:12" s="16" customFormat="1" ht="12" x14ac:dyDescent="0.15">
      <c r="A32" s="30"/>
      <c r="B32" s="25" t="s">
        <v>188</v>
      </c>
      <c r="C32" s="31">
        <v>0</v>
      </c>
      <c r="D32" s="32">
        <v>0</v>
      </c>
      <c r="E32" s="32">
        <v>1</v>
      </c>
      <c r="F32" s="32">
        <v>2</v>
      </c>
      <c r="G32" s="32">
        <v>3</v>
      </c>
      <c r="H32" s="27"/>
      <c r="I32" s="27"/>
      <c r="J32" s="28"/>
      <c r="K32" s="28"/>
      <c r="L32" s="29"/>
    </row>
    <row r="33" spans="1:12" s="16" customFormat="1" ht="12" x14ac:dyDescent="0.15">
      <c r="A33" s="30"/>
      <c r="B33" s="25" t="s">
        <v>189</v>
      </c>
      <c r="C33" s="31">
        <v>0</v>
      </c>
      <c r="D33" s="32">
        <v>0</v>
      </c>
      <c r="E33" s="32">
        <v>0</v>
      </c>
      <c r="F33" s="32">
        <v>2</v>
      </c>
      <c r="G33" s="32">
        <v>2</v>
      </c>
      <c r="H33" s="27"/>
      <c r="I33" s="27"/>
      <c r="J33" s="28"/>
      <c r="K33" s="28"/>
      <c r="L33" s="29"/>
    </row>
    <row r="34" spans="1:12" s="16" customFormat="1" ht="12" x14ac:dyDescent="0.15">
      <c r="A34" s="30"/>
      <c r="B34" s="25" t="s">
        <v>190</v>
      </c>
      <c r="C34" s="31">
        <v>0</v>
      </c>
      <c r="D34" s="32">
        <v>0</v>
      </c>
      <c r="E34" s="32">
        <v>0</v>
      </c>
      <c r="F34" s="32">
        <v>5</v>
      </c>
      <c r="G34" s="32">
        <v>5</v>
      </c>
      <c r="H34" s="27"/>
      <c r="I34" s="27"/>
      <c r="J34" s="28"/>
      <c r="K34" s="28"/>
      <c r="L34" s="29"/>
    </row>
    <row r="35" spans="1:12" s="16" customFormat="1" ht="12" x14ac:dyDescent="0.15">
      <c r="A35" s="30"/>
      <c r="B35" s="25" t="s">
        <v>191</v>
      </c>
      <c r="C35" s="31">
        <v>0</v>
      </c>
      <c r="D35" s="32">
        <v>0</v>
      </c>
      <c r="E35" s="32">
        <v>0</v>
      </c>
      <c r="F35" s="32">
        <v>5</v>
      </c>
      <c r="G35" s="32">
        <v>5</v>
      </c>
      <c r="H35" s="27"/>
      <c r="I35" s="27"/>
      <c r="J35" s="28"/>
      <c r="K35" s="28"/>
      <c r="L35" s="29"/>
    </row>
    <row r="36" spans="1:12" s="16" customFormat="1" ht="12" x14ac:dyDescent="0.15">
      <c r="A36" s="30"/>
      <c r="B36" s="25" t="s">
        <v>192</v>
      </c>
      <c r="C36" s="31">
        <v>0</v>
      </c>
      <c r="D36" s="32">
        <v>1</v>
      </c>
      <c r="E36" s="32">
        <v>1</v>
      </c>
      <c r="F36" s="32">
        <v>7</v>
      </c>
      <c r="G36" s="32">
        <v>9</v>
      </c>
      <c r="H36" s="27"/>
      <c r="I36" s="27"/>
      <c r="J36" s="28"/>
      <c r="K36" s="28"/>
      <c r="L36" s="29"/>
    </row>
    <row r="37" spans="1:12" s="16" customFormat="1" ht="12" x14ac:dyDescent="0.15">
      <c r="A37" s="30"/>
      <c r="B37" s="25" t="s">
        <v>193</v>
      </c>
      <c r="C37" s="31">
        <v>0</v>
      </c>
      <c r="D37" s="32">
        <v>1</v>
      </c>
      <c r="E37" s="32">
        <v>1</v>
      </c>
      <c r="F37" s="32">
        <v>7</v>
      </c>
      <c r="G37" s="32">
        <v>9</v>
      </c>
      <c r="H37" s="27"/>
      <c r="I37" s="27"/>
      <c r="J37" s="28"/>
      <c r="K37" s="28"/>
      <c r="L37" s="29"/>
    </row>
    <row r="38" spans="1:12" s="16" customFormat="1" ht="12" x14ac:dyDescent="0.15">
      <c r="A38" s="30"/>
      <c r="B38" s="25" t="s">
        <v>194</v>
      </c>
      <c r="C38" s="31">
        <v>0</v>
      </c>
      <c r="D38" s="32">
        <v>2</v>
      </c>
      <c r="E38" s="32">
        <v>2</v>
      </c>
      <c r="F38" s="32">
        <v>8</v>
      </c>
      <c r="G38" s="32">
        <v>12</v>
      </c>
      <c r="H38" s="27"/>
      <c r="I38" s="27"/>
      <c r="J38" s="28"/>
      <c r="K38" s="28"/>
      <c r="L38" s="29"/>
    </row>
    <row r="39" spans="1:12" s="16" customFormat="1" ht="12" x14ac:dyDescent="0.15">
      <c r="A39" s="30"/>
      <c r="B39" s="25" t="s">
        <v>195</v>
      </c>
      <c r="C39" s="31">
        <v>0</v>
      </c>
      <c r="D39" s="32">
        <v>1</v>
      </c>
      <c r="E39" s="32">
        <v>2</v>
      </c>
      <c r="F39" s="32">
        <v>8</v>
      </c>
      <c r="G39" s="32">
        <v>11</v>
      </c>
      <c r="H39" s="27"/>
      <c r="I39" s="27"/>
      <c r="J39" s="28"/>
      <c r="K39" s="28"/>
      <c r="L39" s="29"/>
    </row>
    <row r="40" spans="1:12" s="16" customFormat="1" ht="12" x14ac:dyDescent="0.15">
      <c r="A40" s="30"/>
      <c r="B40" s="25" t="s">
        <v>196</v>
      </c>
      <c r="C40" s="31">
        <v>0</v>
      </c>
      <c r="D40" s="32">
        <v>1</v>
      </c>
      <c r="E40" s="32">
        <v>1</v>
      </c>
      <c r="F40" s="32">
        <v>9</v>
      </c>
      <c r="G40" s="32">
        <v>11</v>
      </c>
      <c r="H40" s="27"/>
      <c r="I40" s="27"/>
      <c r="J40" s="28"/>
      <c r="K40" s="28"/>
      <c r="L40" s="29"/>
    </row>
    <row r="41" spans="1:12" s="16" customFormat="1" ht="12" x14ac:dyDescent="0.15">
      <c r="A41" s="30"/>
      <c r="B41" s="25" t="s">
        <v>197</v>
      </c>
      <c r="C41" s="31">
        <v>0</v>
      </c>
      <c r="D41" s="32">
        <v>0</v>
      </c>
      <c r="E41" s="32">
        <v>0</v>
      </c>
      <c r="F41" s="32">
        <v>7</v>
      </c>
      <c r="G41" s="32">
        <v>7</v>
      </c>
      <c r="H41" s="27"/>
      <c r="I41" s="27"/>
      <c r="J41" s="28"/>
      <c r="K41" s="28"/>
      <c r="L41" s="29"/>
    </row>
    <row r="42" spans="1:12" s="16" customFormat="1" ht="12" x14ac:dyDescent="0.15">
      <c r="A42" s="30"/>
      <c r="B42" s="25" t="s">
        <v>198</v>
      </c>
      <c r="C42" s="31">
        <v>0</v>
      </c>
      <c r="D42" s="32">
        <v>0</v>
      </c>
      <c r="E42" s="32">
        <v>0</v>
      </c>
      <c r="F42" s="32">
        <v>10</v>
      </c>
      <c r="G42" s="32">
        <v>10</v>
      </c>
      <c r="H42" s="27"/>
      <c r="I42" s="27"/>
      <c r="J42" s="28"/>
      <c r="K42" s="28"/>
      <c r="L42" s="29"/>
    </row>
    <row r="43" spans="1:12" s="16" customFormat="1" ht="12" x14ac:dyDescent="0.15">
      <c r="A43" s="30"/>
      <c r="B43" s="25" t="s">
        <v>199</v>
      </c>
      <c r="C43" s="31">
        <v>0</v>
      </c>
      <c r="D43" s="32">
        <v>0</v>
      </c>
      <c r="E43" s="32">
        <v>0</v>
      </c>
      <c r="F43" s="32">
        <v>11</v>
      </c>
      <c r="G43" s="32">
        <v>11</v>
      </c>
      <c r="H43" s="27"/>
      <c r="I43" s="27"/>
      <c r="J43" s="28"/>
      <c r="K43" s="28"/>
      <c r="L43" s="29"/>
    </row>
    <row r="44" spans="1:12" s="16" customFormat="1" ht="12" x14ac:dyDescent="0.15">
      <c r="A44" s="30"/>
      <c r="B44" s="25" t="s">
        <v>200</v>
      </c>
      <c r="C44" s="31">
        <v>0</v>
      </c>
      <c r="D44" s="32">
        <v>1</v>
      </c>
      <c r="E44" s="32">
        <v>2</v>
      </c>
      <c r="F44" s="32">
        <v>5</v>
      </c>
      <c r="G44" s="32">
        <v>8</v>
      </c>
      <c r="H44" s="27"/>
      <c r="I44" s="27"/>
      <c r="J44" s="28"/>
      <c r="K44" s="28"/>
      <c r="L44" s="29"/>
    </row>
    <row r="45" spans="1:12" s="16" customFormat="1" ht="12" x14ac:dyDescent="0.15">
      <c r="A45" s="30"/>
      <c r="B45" s="25" t="s">
        <v>201</v>
      </c>
      <c r="C45" s="31">
        <v>0</v>
      </c>
      <c r="D45" s="32">
        <v>1</v>
      </c>
      <c r="E45" s="32">
        <v>2</v>
      </c>
      <c r="F45" s="32">
        <v>5</v>
      </c>
      <c r="G45" s="32">
        <v>8</v>
      </c>
      <c r="H45" s="27"/>
      <c r="I45" s="27"/>
      <c r="J45" s="28"/>
      <c r="K45" s="28"/>
      <c r="L45" s="29"/>
    </row>
    <row r="46" spans="1:12" s="16" customFormat="1" ht="12" x14ac:dyDescent="0.15">
      <c r="A46" s="30"/>
      <c r="B46" s="25" t="s">
        <v>202</v>
      </c>
      <c r="C46" s="31">
        <v>0</v>
      </c>
      <c r="D46" s="32">
        <v>0</v>
      </c>
      <c r="E46" s="32">
        <v>1</v>
      </c>
      <c r="F46" s="32">
        <v>3</v>
      </c>
      <c r="G46" s="32">
        <v>4</v>
      </c>
      <c r="H46" s="27"/>
      <c r="I46" s="27"/>
      <c r="J46" s="28"/>
      <c r="K46" s="28"/>
      <c r="L46" s="29"/>
    </row>
    <row r="47" spans="1:12" s="16" customFormat="1" ht="12" x14ac:dyDescent="0.15">
      <c r="A47" s="30"/>
      <c r="B47" s="25" t="s">
        <v>203</v>
      </c>
      <c r="C47" s="31">
        <v>0</v>
      </c>
      <c r="D47" s="32">
        <v>0</v>
      </c>
      <c r="E47" s="32">
        <v>1</v>
      </c>
      <c r="F47" s="32">
        <v>4</v>
      </c>
      <c r="G47" s="32">
        <v>5</v>
      </c>
      <c r="H47" s="27"/>
      <c r="I47" s="27"/>
      <c r="J47" s="28"/>
      <c r="K47" s="28"/>
      <c r="L47" s="29"/>
    </row>
    <row r="48" spans="1:12" s="16" customFormat="1" ht="12" x14ac:dyDescent="0.15">
      <c r="A48" s="30"/>
      <c r="B48" s="25" t="s">
        <v>204</v>
      </c>
      <c r="C48" s="31">
        <v>0</v>
      </c>
      <c r="D48" s="32">
        <v>1</v>
      </c>
      <c r="E48" s="32">
        <v>1</v>
      </c>
      <c r="F48" s="32">
        <v>5</v>
      </c>
      <c r="G48" s="32">
        <v>7</v>
      </c>
      <c r="H48" s="27"/>
      <c r="I48" s="27"/>
      <c r="J48" s="28"/>
      <c r="K48" s="28"/>
      <c r="L48" s="29"/>
    </row>
    <row r="49" spans="1:12" s="16" customFormat="1" ht="12" x14ac:dyDescent="0.15">
      <c r="A49" s="30"/>
      <c r="B49" s="25" t="s">
        <v>205</v>
      </c>
      <c r="C49" s="31">
        <v>0</v>
      </c>
      <c r="D49" s="32">
        <v>1</v>
      </c>
      <c r="E49" s="32">
        <v>2</v>
      </c>
      <c r="F49" s="32">
        <v>5</v>
      </c>
      <c r="G49" s="32">
        <v>8</v>
      </c>
      <c r="H49" s="27"/>
      <c r="I49" s="27"/>
      <c r="J49" s="28"/>
      <c r="K49" s="28"/>
      <c r="L49" s="29"/>
    </row>
    <row r="50" spans="1:12" s="16" customFormat="1" ht="12" x14ac:dyDescent="0.15">
      <c r="A50" s="30"/>
      <c r="B50" s="25" t="s">
        <v>206</v>
      </c>
      <c r="C50" s="31">
        <v>0</v>
      </c>
      <c r="D50" s="32">
        <v>0</v>
      </c>
      <c r="E50" s="32">
        <v>1</v>
      </c>
      <c r="F50" s="32">
        <v>4</v>
      </c>
      <c r="G50" s="32">
        <v>5</v>
      </c>
      <c r="H50" s="27"/>
      <c r="I50" s="27"/>
      <c r="J50" s="28"/>
      <c r="K50" s="28"/>
      <c r="L50" s="29"/>
    </row>
    <row r="51" spans="1:12" x14ac:dyDescent="0.15">
      <c r="A51" s="30"/>
      <c r="B51" s="25" t="s">
        <v>207</v>
      </c>
      <c r="C51" s="31">
        <v>0</v>
      </c>
      <c r="D51" s="32">
        <v>0</v>
      </c>
      <c r="E51" s="32">
        <v>1</v>
      </c>
      <c r="F51" s="32">
        <v>3</v>
      </c>
      <c r="G51" s="32">
        <v>4</v>
      </c>
    </row>
    <row r="52" spans="1:12" x14ac:dyDescent="0.15">
      <c r="A52" s="30"/>
      <c r="B52" s="25" t="s">
        <v>208</v>
      </c>
      <c r="C52" s="31">
        <v>0</v>
      </c>
      <c r="D52" s="32">
        <v>0</v>
      </c>
      <c r="E52" s="32">
        <v>0</v>
      </c>
      <c r="F52" s="32">
        <v>4</v>
      </c>
      <c r="G52" s="32">
        <v>4</v>
      </c>
    </row>
    <row r="53" spans="1:12" s="16" customFormat="1" ht="12" x14ac:dyDescent="0.15">
      <c r="A53" s="30"/>
      <c r="B53" s="25" t="s">
        <v>209</v>
      </c>
      <c r="C53" s="31">
        <v>0</v>
      </c>
      <c r="D53" s="32">
        <v>0</v>
      </c>
      <c r="E53" s="32">
        <v>0</v>
      </c>
      <c r="F53" s="32">
        <v>6</v>
      </c>
      <c r="G53" s="32">
        <v>6</v>
      </c>
      <c r="H53" s="27"/>
      <c r="I53" s="27"/>
      <c r="J53" s="28"/>
      <c r="K53" s="28"/>
      <c r="L53" s="29"/>
    </row>
    <row r="54" spans="1:12" s="16" customFormat="1" ht="12" x14ac:dyDescent="0.15">
      <c r="A54" s="30"/>
      <c r="B54" s="25" t="s">
        <v>210</v>
      </c>
      <c r="C54" s="31">
        <v>0</v>
      </c>
      <c r="D54" s="32">
        <v>1</v>
      </c>
      <c r="E54" s="32">
        <v>4</v>
      </c>
      <c r="F54" s="32">
        <v>4</v>
      </c>
      <c r="G54" s="32">
        <v>9</v>
      </c>
      <c r="H54" s="27"/>
      <c r="I54" s="27"/>
      <c r="J54" s="28"/>
      <c r="K54" s="28"/>
      <c r="L54" s="29"/>
    </row>
    <row r="55" spans="1:12" s="16" customFormat="1" ht="12" x14ac:dyDescent="0.15">
      <c r="A55" s="30"/>
      <c r="B55" s="25" t="s">
        <v>211</v>
      </c>
      <c r="C55" s="31">
        <v>0</v>
      </c>
      <c r="D55" s="32">
        <v>1</v>
      </c>
      <c r="E55" s="32">
        <v>6</v>
      </c>
      <c r="F55" s="32">
        <v>1</v>
      </c>
      <c r="G55" s="32">
        <v>8</v>
      </c>
      <c r="H55" s="27"/>
      <c r="I55" s="27"/>
      <c r="J55" s="28"/>
      <c r="K55" s="28"/>
      <c r="L55" s="29"/>
    </row>
    <row r="56" spans="1:12" s="16" customFormat="1" ht="12" x14ac:dyDescent="0.15">
      <c r="A56" s="30"/>
      <c r="B56" s="25" t="s">
        <v>212</v>
      </c>
      <c r="C56" s="31">
        <v>0</v>
      </c>
      <c r="D56" s="32">
        <v>1</v>
      </c>
      <c r="E56" s="32">
        <v>1</v>
      </c>
      <c r="F56" s="32">
        <v>1</v>
      </c>
      <c r="G56" s="32">
        <v>3</v>
      </c>
      <c r="H56" s="27"/>
      <c r="I56" s="27"/>
      <c r="J56" s="28"/>
      <c r="K56" s="28"/>
      <c r="L56" s="29"/>
    </row>
    <row r="57" spans="1:12" s="16" customFormat="1" ht="12" x14ac:dyDescent="0.15">
      <c r="A57" s="30"/>
      <c r="B57" s="25" t="s">
        <v>213</v>
      </c>
      <c r="C57" s="31">
        <v>0</v>
      </c>
      <c r="D57" s="32">
        <v>0</v>
      </c>
      <c r="E57" s="32">
        <v>0</v>
      </c>
      <c r="F57" s="32">
        <v>0</v>
      </c>
      <c r="G57" s="32">
        <v>0</v>
      </c>
      <c r="H57" s="27"/>
      <c r="I57" s="27"/>
      <c r="J57" s="28"/>
      <c r="K57" s="28"/>
      <c r="L57" s="29"/>
    </row>
    <row r="58" spans="1:12" s="16" customFormat="1" ht="12" x14ac:dyDescent="0.15">
      <c r="A58" s="30"/>
      <c r="B58" s="25" t="s">
        <v>214</v>
      </c>
      <c r="C58" s="31">
        <v>0</v>
      </c>
      <c r="D58" s="32">
        <v>0</v>
      </c>
      <c r="E58" s="32">
        <v>2</v>
      </c>
      <c r="F58" s="32">
        <v>3</v>
      </c>
      <c r="G58" s="32">
        <v>5</v>
      </c>
      <c r="H58" s="27"/>
      <c r="I58" s="27"/>
      <c r="J58" s="28"/>
      <c r="K58" s="28"/>
      <c r="L58" s="29"/>
    </row>
    <row r="59" spans="1:12" s="16" customFormat="1" ht="12" x14ac:dyDescent="0.15">
      <c r="A59" s="30"/>
      <c r="B59" s="25" t="s">
        <v>215</v>
      </c>
      <c r="C59" s="31">
        <v>0</v>
      </c>
      <c r="D59" s="32">
        <v>1</v>
      </c>
      <c r="E59" s="32">
        <v>2</v>
      </c>
      <c r="F59" s="32">
        <v>0</v>
      </c>
      <c r="G59" s="32">
        <v>3</v>
      </c>
      <c r="H59" s="27"/>
      <c r="I59" s="27"/>
      <c r="J59" s="28"/>
      <c r="K59" s="28"/>
      <c r="L59" s="29"/>
    </row>
    <row r="60" spans="1:12" s="16" customFormat="1" ht="12" x14ac:dyDescent="0.15">
      <c r="A60" s="30"/>
      <c r="B60" s="25" t="s">
        <v>216</v>
      </c>
      <c r="C60" s="31">
        <v>0</v>
      </c>
      <c r="D60" s="32">
        <v>0</v>
      </c>
      <c r="E60" s="32">
        <v>0</v>
      </c>
      <c r="F60" s="32">
        <v>0</v>
      </c>
      <c r="G60" s="32">
        <v>0</v>
      </c>
      <c r="H60" s="27"/>
      <c r="I60" s="27"/>
      <c r="J60" s="28"/>
      <c r="K60" s="28"/>
      <c r="L60" s="29"/>
    </row>
    <row r="61" spans="1:12" s="16" customFormat="1" ht="12" x14ac:dyDescent="0.15">
      <c r="A61" s="30"/>
      <c r="B61" s="25" t="s">
        <v>217</v>
      </c>
      <c r="C61" s="31">
        <v>0</v>
      </c>
      <c r="D61" s="32">
        <v>0</v>
      </c>
      <c r="E61" s="32">
        <v>1</v>
      </c>
      <c r="F61" s="32">
        <v>2</v>
      </c>
      <c r="G61" s="32">
        <v>3</v>
      </c>
      <c r="H61" s="27"/>
      <c r="I61" s="27"/>
      <c r="J61" s="28"/>
      <c r="K61" s="28"/>
      <c r="L61" s="29"/>
    </row>
    <row r="62" spans="1:12" s="16" customFormat="1" ht="12" x14ac:dyDescent="0.15">
      <c r="A62" s="30"/>
      <c r="B62" s="25" t="s">
        <v>218</v>
      </c>
      <c r="C62" s="31">
        <v>0</v>
      </c>
      <c r="D62" s="32">
        <v>0</v>
      </c>
      <c r="E62" s="32">
        <v>0</v>
      </c>
      <c r="F62" s="32">
        <v>0</v>
      </c>
      <c r="G62" s="32">
        <v>0</v>
      </c>
      <c r="H62" s="27"/>
      <c r="I62" s="27"/>
      <c r="J62" s="28"/>
      <c r="K62" s="28"/>
      <c r="L62" s="29"/>
    </row>
    <row r="63" spans="1:12" s="16" customFormat="1" ht="12" x14ac:dyDescent="0.15">
      <c r="A63" s="30"/>
      <c r="B63" s="25" t="s">
        <v>219</v>
      </c>
      <c r="C63" s="31">
        <v>0</v>
      </c>
      <c r="D63" s="32">
        <v>0</v>
      </c>
      <c r="E63" s="32">
        <v>1</v>
      </c>
      <c r="F63" s="32">
        <v>1</v>
      </c>
      <c r="G63" s="32">
        <v>2</v>
      </c>
      <c r="H63" s="27"/>
      <c r="I63" s="27"/>
      <c r="J63" s="28"/>
      <c r="K63" s="28"/>
      <c r="L63" s="29"/>
    </row>
    <row r="64" spans="1:12" s="16" customFormat="1" ht="12" x14ac:dyDescent="0.15">
      <c r="A64" s="30"/>
      <c r="B64" s="25" t="s">
        <v>220</v>
      </c>
      <c r="C64" s="31">
        <v>0</v>
      </c>
      <c r="D64" s="32">
        <v>0</v>
      </c>
      <c r="E64" s="32">
        <v>2</v>
      </c>
      <c r="F64" s="32">
        <v>1</v>
      </c>
      <c r="G64" s="32">
        <v>3</v>
      </c>
      <c r="H64" s="27"/>
      <c r="I64" s="27"/>
      <c r="J64" s="28"/>
      <c r="K64" s="28"/>
      <c r="L64" s="29"/>
    </row>
    <row r="65" spans="1:12" s="16" customFormat="1" ht="12" x14ac:dyDescent="0.15">
      <c r="A65" s="30"/>
      <c r="B65" s="25" t="s">
        <v>221</v>
      </c>
      <c r="C65" s="31">
        <v>0</v>
      </c>
      <c r="D65" s="32">
        <v>0</v>
      </c>
      <c r="E65" s="32">
        <v>1</v>
      </c>
      <c r="F65" s="32">
        <v>5</v>
      </c>
      <c r="G65" s="32">
        <v>6</v>
      </c>
      <c r="H65" s="27"/>
      <c r="I65" s="27"/>
      <c r="J65" s="28"/>
      <c r="K65" s="28"/>
      <c r="L65" s="29"/>
    </row>
    <row r="66" spans="1:12" s="16" customFormat="1" ht="12" x14ac:dyDescent="0.15">
      <c r="A66" s="30"/>
      <c r="B66" s="25" t="s">
        <v>222</v>
      </c>
      <c r="C66" s="31">
        <v>0</v>
      </c>
      <c r="D66" s="32">
        <v>1</v>
      </c>
      <c r="E66" s="32">
        <v>2</v>
      </c>
      <c r="F66" s="32">
        <v>6</v>
      </c>
      <c r="G66" s="32">
        <v>9</v>
      </c>
      <c r="H66" s="27"/>
      <c r="I66" s="27"/>
      <c r="J66" s="28"/>
      <c r="K66" s="28"/>
      <c r="L66" s="29"/>
    </row>
    <row r="67" spans="1:12" s="16" customFormat="1" ht="12" x14ac:dyDescent="0.15">
      <c r="A67" s="30"/>
      <c r="B67" s="25" t="s">
        <v>223</v>
      </c>
      <c r="C67" s="31">
        <v>0</v>
      </c>
      <c r="D67" s="32">
        <v>0</v>
      </c>
      <c r="E67" s="32">
        <v>5</v>
      </c>
      <c r="F67" s="32">
        <v>8</v>
      </c>
      <c r="G67" s="32">
        <v>13</v>
      </c>
      <c r="H67" s="27"/>
      <c r="I67" s="27"/>
      <c r="J67" s="28"/>
      <c r="K67" s="28"/>
      <c r="L67" s="29"/>
    </row>
    <row r="68" spans="1:12" s="16" customFormat="1" ht="12" x14ac:dyDescent="0.15">
      <c r="A68" s="30"/>
      <c r="B68" s="25" t="s">
        <v>224</v>
      </c>
      <c r="C68" s="31">
        <v>0</v>
      </c>
      <c r="D68" s="32">
        <v>2</v>
      </c>
      <c r="E68" s="32">
        <v>4</v>
      </c>
      <c r="F68" s="32">
        <v>6</v>
      </c>
      <c r="G68" s="32">
        <v>12</v>
      </c>
      <c r="H68" s="27"/>
      <c r="I68" s="27"/>
      <c r="J68" s="28"/>
      <c r="K68" s="28"/>
      <c r="L68" s="29"/>
    </row>
    <row r="69" spans="1:12" s="16" customFormat="1" ht="12" x14ac:dyDescent="0.15">
      <c r="A69" s="30"/>
      <c r="B69" s="25" t="s">
        <v>225</v>
      </c>
      <c r="C69" s="31">
        <v>0</v>
      </c>
      <c r="D69" s="32">
        <v>1</v>
      </c>
      <c r="E69" s="32">
        <v>2</v>
      </c>
      <c r="F69" s="32">
        <v>5</v>
      </c>
      <c r="G69" s="32">
        <v>8</v>
      </c>
      <c r="H69" s="27"/>
      <c r="I69" s="27"/>
      <c r="J69" s="28"/>
      <c r="K69" s="28"/>
      <c r="L69" s="29"/>
    </row>
    <row r="70" spans="1:12" s="16" customFormat="1" ht="12" x14ac:dyDescent="0.15">
      <c r="A70" s="30"/>
      <c r="B70" s="25" t="s">
        <v>226</v>
      </c>
      <c r="C70" s="31">
        <v>0</v>
      </c>
      <c r="D70" s="32">
        <v>0</v>
      </c>
      <c r="E70" s="32">
        <v>2</v>
      </c>
      <c r="F70" s="32">
        <v>5</v>
      </c>
      <c r="G70" s="32">
        <v>7</v>
      </c>
      <c r="H70" s="27"/>
      <c r="I70" s="27"/>
      <c r="J70" s="28"/>
      <c r="K70" s="28"/>
      <c r="L70" s="29"/>
    </row>
    <row r="71" spans="1:12" s="16" customFormat="1" ht="12" x14ac:dyDescent="0.15">
      <c r="A71" s="30"/>
      <c r="B71" s="25" t="s">
        <v>227</v>
      </c>
      <c r="C71" s="31">
        <v>0</v>
      </c>
      <c r="D71" s="32">
        <v>1</v>
      </c>
      <c r="E71" s="32">
        <v>2</v>
      </c>
      <c r="F71" s="32">
        <v>3</v>
      </c>
      <c r="G71" s="32">
        <v>6</v>
      </c>
      <c r="H71" s="27"/>
      <c r="I71" s="27"/>
      <c r="J71" s="28"/>
      <c r="K71" s="28"/>
      <c r="L71" s="29"/>
    </row>
    <row r="72" spans="1:12" s="16" customFormat="1" ht="12" x14ac:dyDescent="0.15">
      <c r="A72" s="30"/>
      <c r="B72" s="25" t="s">
        <v>228</v>
      </c>
      <c r="C72" s="31">
        <v>0</v>
      </c>
      <c r="D72" s="32">
        <v>1</v>
      </c>
      <c r="E72" s="32">
        <v>3</v>
      </c>
      <c r="F72" s="32">
        <v>4</v>
      </c>
      <c r="G72" s="32">
        <v>8</v>
      </c>
      <c r="H72" s="27"/>
      <c r="I72" s="27"/>
      <c r="J72" s="28"/>
      <c r="K72" s="28"/>
      <c r="L72" s="29"/>
    </row>
    <row r="73" spans="1:12" s="16" customFormat="1" ht="12" x14ac:dyDescent="0.15">
      <c r="A73" s="30"/>
      <c r="B73" s="25" t="s">
        <v>229</v>
      </c>
      <c r="C73" s="31">
        <v>0</v>
      </c>
      <c r="D73" s="32">
        <v>0</v>
      </c>
      <c r="E73" s="32">
        <v>0</v>
      </c>
      <c r="F73" s="32">
        <v>4</v>
      </c>
      <c r="G73" s="32">
        <v>4</v>
      </c>
      <c r="H73" s="27"/>
      <c r="I73" s="27"/>
      <c r="J73" s="28"/>
      <c r="K73" s="28"/>
      <c r="L73" s="29"/>
    </row>
    <row r="74" spans="1:12" s="16" customFormat="1" ht="12" x14ac:dyDescent="0.15">
      <c r="A74" s="30"/>
      <c r="B74" s="25" t="s">
        <v>230</v>
      </c>
      <c r="C74" s="31">
        <v>0</v>
      </c>
      <c r="D74" s="32">
        <v>2</v>
      </c>
      <c r="E74" s="32">
        <v>2</v>
      </c>
      <c r="F74" s="32">
        <v>3</v>
      </c>
      <c r="G74" s="32">
        <v>7</v>
      </c>
      <c r="H74" s="27"/>
      <c r="I74" s="27"/>
      <c r="J74" s="28"/>
      <c r="K74" s="28"/>
      <c r="L74" s="29"/>
    </row>
    <row r="75" spans="1:12" s="16" customFormat="1" ht="12" x14ac:dyDescent="0.15">
      <c r="A75" s="30"/>
      <c r="B75" s="25" t="s">
        <v>231</v>
      </c>
      <c r="C75" s="31">
        <v>0</v>
      </c>
      <c r="D75" s="32">
        <v>1</v>
      </c>
      <c r="E75" s="32">
        <v>2</v>
      </c>
      <c r="F75" s="32">
        <v>4</v>
      </c>
      <c r="G75" s="32">
        <v>7</v>
      </c>
      <c r="H75" s="27"/>
      <c r="I75" s="27"/>
      <c r="J75" s="28"/>
      <c r="K75" s="28"/>
      <c r="L75" s="29"/>
    </row>
    <row r="76" spans="1:12" s="16" customFormat="1" ht="12" x14ac:dyDescent="0.15">
      <c r="A76" s="30"/>
      <c r="B76" s="25" t="s">
        <v>232</v>
      </c>
      <c r="C76" s="31">
        <v>0</v>
      </c>
      <c r="D76" s="32">
        <v>1</v>
      </c>
      <c r="E76" s="32">
        <v>0</v>
      </c>
      <c r="F76" s="32">
        <v>1</v>
      </c>
      <c r="G76" s="32">
        <v>2</v>
      </c>
      <c r="H76" s="27"/>
      <c r="I76" s="27"/>
      <c r="J76" s="28"/>
      <c r="K76" s="28"/>
      <c r="L76" s="29"/>
    </row>
    <row r="77" spans="1:12" s="16" customFormat="1" ht="12" x14ac:dyDescent="0.15">
      <c r="A77" s="30"/>
      <c r="B77" s="25" t="s">
        <v>233</v>
      </c>
      <c r="C77" s="31">
        <v>0</v>
      </c>
      <c r="D77" s="32">
        <v>1</v>
      </c>
      <c r="E77" s="32">
        <v>0</v>
      </c>
      <c r="F77" s="32">
        <v>3</v>
      </c>
      <c r="G77" s="32">
        <v>4</v>
      </c>
      <c r="H77" s="27"/>
      <c r="I77" s="27"/>
      <c r="J77" s="28"/>
      <c r="K77" s="28"/>
      <c r="L77" s="29"/>
    </row>
    <row r="78" spans="1:12" s="16" customFormat="1" ht="12" x14ac:dyDescent="0.15">
      <c r="A78" s="30"/>
      <c r="B78" s="25" t="s">
        <v>234</v>
      </c>
      <c r="C78" s="31">
        <v>0</v>
      </c>
      <c r="D78" s="32">
        <v>2</v>
      </c>
      <c r="E78" s="32">
        <v>0</v>
      </c>
      <c r="F78" s="32">
        <v>2</v>
      </c>
      <c r="G78" s="32">
        <v>4</v>
      </c>
      <c r="H78" s="27"/>
      <c r="I78" s="27"/>
      <c r="J78" s="28"/>
      <c r="K78" s="28"/>
      <c r="L78" s="29"/>
    </row>
    <row r="79" spans="1:12" s="16" customFormat="1" ht="12" x14ac:dyDescent="0.15">
      <c r="A79" s="30"/>
      <c r="B79" s="25" t="s">
        <v>235</v>
      </c>
      <c r="C79" s="31">
        <v>0</v>
      </c>
      <c r="D79" s="32">
        <v>1</v>
      </c>
      <c r="E79" s="32">
        <v>1</v>
      </c>
      <c r="F79" s="32">
        <v>2</v>
      </c>
      <c r="G79" s="32">
        <v>4</v>
      </c>
      <c r="H79" s="27"/>
      <c r="I79" s="27"/>
      <c r="J79" s="28"/>
      <c r="K79" s="28"/>
      <c r="L79" s="29"/>
    </row>
    <row r="80" spans="1:12" s="16" customFormat="1" ht="12" x14ac:dyDescent="0.15">
      <c r="A80" s="30"/>
      <c r="B80" s="25" t="s">
        <v>236</v>
      </c>
      <c r="C80" s="31">
        <v>0</v>
      </c>
      <c r="D80" s="32">
        <v>3</v>
      </c>
      <c r="E80" s="32">
        <v>1</v>
      </c>
      <c r="F80" s="32">
        <v>3</v>
      </c>
      <c r="G80" s="32">
        <v>7</v>
      </c>
      <c r="H80" s="27"/>
      <c r="I80" s="27"/>
      <c r="J80" s="28"/>
      <c r="K80" s="28"/>
      <c r="L80" s="29"/>
    </row>
    <row r="81" spans="1:12" s="16" customFormat="1" ht="12" x14ac:dyDescent="0.15">
      <c r="A81" s="30"/>
      <c r="B81" s="25" t="s">
        <v>237</v>
      </c>
      <c r="C81" s="31">
        <v>0</v>
      </c>
      <c r="D81" s="32">
        <v>0</v>
      </c>
      <c r="E81" s="32">
        <v>1</v>
      </c>
      <c r="F81" s="32">
        <v>1</v>
      </c>
      <c r="G81" s="32">
        <v>2</v>
      </c>
      <c r="H81" s="27"/>
      <c r="I81" s="27"/>
      <c r="J81" s="28"/>
      <c r="K81" s="28"/>
      <c r="L81" s="29"/>
    </row>
    <row r="82" spans="1:12" s="16" customFormat="1" ht="12" x14ac:dyDescent="0.15">
      <c r="A82" s="30"/>
      <c r="B82" s="25" t="s">
        <v>238</v>
      </c>
      <c r="C82" s="31">
        <v>0</v>
      </c>
      <c r="D82" s="32">
        <v>0</v>
      </c>
      <c r="E82" s="32">
        <v>0</v>
      </c>
      <c r="F82" s="32">
        <v>2</v>
      </c>
      <c r="G82" s="32">
        <v>2</v>
      </c>
      <c r="H82" s="27"/>
      <c r="I82" s="27"/>
      <c r="J82" s="28"/>
      <c r="K82" s="28"/>
      <c r="L82" s="29"/>
    </row>
    <row r="83" spans="1:12" s="16" customFormat="1" ht="12" x14ac:dyDescent="0.15">
      <c r="A83" s="30"/>
      <c r="B83" s="25" t="s">
        <v>239</v>
      </c>
      <c r="C83" s="31">
        <v>0</v>
      </c>
      <c r="D83" s="32">
        <v>0</v>
      </c>
      <c r="E83" s="32">
        <v>1</v>
      </c>
      <c r="F83" s="32">
        <v>4</v>
      </c>
      <c r="G83" s="32">
        <v>5</v>
      </c>
      <c r="H83" s="27"/>
      <c r="I83" s="27"/>
      <c r="J83" s="28"/>
      <c r="K83" s="28"/>
      <c r="L83" s="29"/>
    </row>
    <row r="84" spans="1:12" s="16" customFormat="1" ht="12" x14ac:dyDescent="0.15">
      <c r="A84" s="30"/>
      <c r="B84" s="25" t="s">
        <v>240</v>
      </c>
      <c r="C84" s="31">
        <v>0</v>
      </c>
      <c r="D84" s="32">
        <v>1</v>
      </c>
      <c r="E84" s="32">
        <v>2</v>
      </c>
      <c r="F84" s="32">
        <v>1</v>
      </c>
      <c r="G84" s="32">
        <v>4</v>
      </c>
      <c r="H84" s="27"/>
      <c r="I84" s="27"/>
      <c r="J84" s="28"/>
      <c r="K84" s="28"/>
      <c r="L84" s="29"/>
    </row>
    <row r="85" spans="1:12" s="16" customFormat="1" ht="12" x14ac:dyDescent="0.15">
      <c r="A85" s="30"/>
      <c r="B85" s="25" t="s">
        <v>241</v>
      </c>
      <c r="C85" s="31">
        <v>0</v>
      </c>
      <c r="D85" s="32">
        <v>0</v>
      </c>
      <c r="E85" s="32">
        <v>0</v>
      </c>
      <c r="F85" s="32">
        <v>1</v>
      </c>
      <c r="G85" s="32">
        <v>1</v>
      </c>
      <c r="H85" s="27"/>
      <c r="I85" s="27"/>
      <c r="J85" s="28"/>
      <c r="K85" s="28"/>
      <c r="L85" s="29"/>
    </row>
    <row r="86" spans="1:12" s="16" customFormat="1" ht="12" x14ac:dyDescent="0.15">
      <c r="A86" s="30"/>
      <c r="B86" s="25" t="s">
        <v>242</v>
      </c>
      <c r="C86" s="31">
        <v>0</v>
      </c>
      <c r="D86" s="32">
        <v>2</v>
      </c>
      <c r="E86" s="32">
        <v>3</v>
      </c>
      <c r="F86" s="32">
        <v>3</v>
      </c>
      <c r="G86" s="32">
        <v>8</v>
      </c>
      <c r="H86" s="27"/>
      <c r="I86" s="27"/>
      <c r="J86" s="28"/>
      <c r="K86" s="28"/>
      <c r="L86" s="29"/>
    </row>
    <row r="87" spans="1:12" s="16" customFormat="1" ht="12" x14ac:dyDescent="0.15">
      <c r="A87" s="30"/>
      <c r="B87" s="25" t="s">
        <v>243</v>
      </c>
      <c r="C87" s="31">
        <v>0</v>
      </c>
      <c r="D87" s="32">
        <v>0</v>
      </c>
      <c r="E87" s="32">
        <v>1</v>
      </c>
      <c r="F87" s="32">
        <v>1</v>
      </c>
      <c r="G87" s="32">
        <v>2</v>
      </c>
      <c r="H87" s="27"/>
      <c r="I87" s="27"/>
      <c r="J87" s="28"/>
      <c r="K87" s="28"/>
      <c r="L87" s="29"/>
    </row>
    <row r="88" spans="1:12" s="16" customFormat="1" ht="12" x14ac:dyDescent="0.15">
      <c r="A88" s="30"/>
      <c r="B88" s="25" t="s">
        <v>244</v>
      </c>
      <c r="C88" s="31">
        <v>0</v>
      </c>
      <c r="D88" s="32">
        <v>0</v>
      </c>
      <c r="E88" s="32">
        <v>2</v>
      </c>
      <c r="F88" s="32">
        <v>1</v>
      </c>
      <c r="G88" s="32">
        <v>3</v>
      </c>
      <c r="H88" s="27"/>
      <c r="I88" s="27"/>
      <c r="J88" s="28"/>
      <c r="K88" s="28"/>
      <c r="L88" s="29"/>
    </row>
    <row r="89" spans="1:12" s="16" customFormat="1" ht="12" x14ac:dyDescent="0.15">
      <c r="A89" s="30"/>
      <c r="B89" s="25" t="s">
        <v>245</v>
      </c>
      <c r="C89" s="31">
        <v>0</v>
      </c>
      <c r="D89" s="32">
        <v>1</v>
      </c>
      <c r="E89" s="32">
        <v>0</v>
      </c>
      <c r="F89" s="32">
        <v>2</v>
      </c>
      <c r="G89" s="32">
        <v>3</v>
      </c>
      <c r="H89" s="27"/>
      <c r="I89" s="27"/>
      <c r="J89" s="28"/>
      <c r="K89" s="28"/>
      <c r="L89" s="29"/>
    </row>
    <row r="90" spans="1:12" s="16" customFormat="1" ht="12" x14ac:dyDescent="0.15">
      <c r="A90" s="30"/>
      <c r="B90" s="25" t="s">
        <v>246</v>
      </c>
      <c r="C90" s="31">
        <v>0</v>
      </c>
      <c r="D90" s="32">
        <v>0</v>
      </c>
      <c r="E90" s="32">
        <v>1</v>
      </c>
      <c r="F90" s="32">
        <v>1</v>
      </c>
      <c r="G90" s="32">
        <v>2</v>
      </c>
      <c r="H90" s="27"/>
      <c r="I90" s="27"/>
      <c r="J90" s="28"/>
      <c r="K90" s="28"/>
      <c r="L90" s="29"/>
    </row>
    <row r="91" spans="1:12" s="16" customFormat="1" ht="12" x14ac:dyDescent="0.15">
      <c r="A91" s="30"/>
      <c r="B91" s="25" t="s">
        <v>247</v>
      </c>
      <c r="C91" s="31">
        <v>0</v>
      </c>
      <c r="D91" s="32">
        <v>1</v>
      </c>
      <c r="E91" s="32">
        <v>2</v>
      </c>
      <c r="F91" s="32">
        <v>0</v>
      </c>
      <c r="G91" s="32">
        <v>3</v>
      </c>
      <c r="H91" s="27"/>
      <c r="I91" s="27"/>
      <c r="J91" s="28"/>
      <c r="K91" s="28"/>
      <c r="L91" s="29"/>
    </row>
    <row r="92" spans="1:12" s="16" customFormat="1" ht="12" x14ac:dyDescent="0.15">
      <c r="A92" s="30"/>
      <c r="B92" s="25" t="s">
        <v>248</v>
      </c>
      <c r="C92" s="31">
        <v>0</v>
      </c>
      <c r="D92" s="32">
        <v>2</v>
      </c>
      <c r="E92" s="32">
        <v>0</v>
      </c>
      <c r="F92" s="32">
        <v>2</v>
      </c>
      <c r="G92" s="32">
        <v>4</v>
      </c>
      <c r="H92" s="27"/>
      <c r="I92" s="27"/>
      <c r="J92" s="28"/>
      <c r="K92" s="28"/>
      <c r="L92" s="29"/>
    </row>
    <row r="93" spans="1:12" s="16" customFormat="1" ht="12" x14ac:dyDescent="0.15">
      <c r="A93" s="30"/>
      <c r="B93" s="25" t="s">
        <v>249</v>
      </c>
      <c r="C93" s="31">
        <v>0</v>
      </c>
      <c r="D93" s="32">
        <v>2</v>
      </c>
      <c r="E93" s="32">
        <v>0</v>
      </c>
      <c r="F93" s="32">
        <v>2</v>
      </c>
      <c r="G93" s="32">
        <v>4</v>
      </c>
      <c r="H93" s="27"/>
      <c r="I93" s="27"/>
      <c r="J93" s="28"/>
      <c r="K93" s="28"/>
      <c r="L93" s="29"/>
    </row>
    <row r="94" spans="1:12" s="16" customFormat="1" ht="12" x14ac:dyDescent="0.15">
      <c r="A94" s="30"/>
      <c r="B94" s="25" t="s">
        <v>250</v>
      </c>
      <c r="C94" s="31">
        <v>0</v>
      </c>
      <c r="D94" s="32">
        <v>1</v>
      </c>
      <c r="E94" s="32">
        <v>1</v>
      </c>
      <c r="F94" s="32">
        <v>0</v>
      </c>
      <c r="G94" s="32">
        <v>2</v>
      </c>
      <c r="H94" s="27"/>
      <c r="I94" s="27"/>
      <c r="J94" s="28"/>
      <c r="K94" s="28"/>
      <c r="L94" s="29"/>
    </row>
    <row r="95" spans="1:12" s="16" customFormat="1" ht="12" x14ac:dyDescent="0.15">
      <c r="A95" s="30"/>
      <c r="B95" s="25" t="s">
        <v>251</v>
      </c>
      <c r="C95" s="31">
        <v>0</v>
      </c>
      <c r="D95" s="32">
        <v>1</v>
      </c>
      <c r="E95" s="32">
        <v>1</v>
      </c>
      <c r="F95" s="32">
        <v>0</v>
      </c>
      <c r="G95" s="32">
        <v>2</v>
      </c>
      <c r="H95" s="27"/>
      <c r="I95" s="27"/>
      <c r="J95" s="28"/>
      <c r="K95" s="28"/>
      <c r="L95" s="29"/>
    </row>
    <row r="96" spans="1:12" s="16" customFormat="1" ht="12" x14ac:dyDescent="0.15">
      <c r="A96" s="30"/>
      <c r="B96" s="25" t="s">
        <v>252</v>
      </c>
      <c r="C96" s="31">
        <v>0</v>
      </c>
      <c r="D96" s="32">
        <v>2</v>
      </c>
      <c r="E96" s="32">
        <v>1</v>
      </c>
      <c r="F96" s="32">
        <v>0</v>
      </c>
      <c r="G96" s="32">
        <v>3</v>
      </c>
      <c r="H96" s="27"/>
      <c r="I96" s="27"/>
      <c r="J96" s="28"/>
      <c r="K96" s="28"/>
      <c r="L96" s="29"/>
    </row>
    <row r="97" spans="1:12" s="16" customFormat="1" ht="12" x14ac:dyDescent="0.15">
      <c r="A97" s="30"/>
      <c r="B97" s="25" t="s">
        <v>253</v>
      </c>
      <c r="C97" s="31">
        <v>0</v>
      </c>
      <c r="D97" s="32">
        <v>0</v>
      </c>
      <c r="E97" s="32">
        <v>1</v>
      </c>
      <c r="F97" s="32">
        <v>0</v>
      </c>
      <c r="G97" s="32">
        <v>1</v>
      </c>
      <c r="H97" s="27"/>
      <c r="I97" s="27"/>
      <c r="J97" s="28"/>
      <c r="K97" s="28"/>
      <c r="L97" s="29"/>
    </row>
    <row r="98" spans="1:12" s="16" customFormat="1" ht="12" x14ac:dyDescent="0.15">
      <c r="A98" s="30"/>
      <c r="B98" s="25" t="s">
        <v>254</v>
      </c>
      <c r="C98" s="31">
        <v>0</v>
      </c>
      <c r="D98" s="32">
        <v>0</v>
      </c>
      <c r="E98" s="32">
        <v>1</v>
      </c>
      <c r="F98" s="32">
        <v>0</v>
      </c>
      <c r="G98" s="32">
        <v>1</v>
      </c>
      <c r="H98" s="27"/>
      <c r="I98" s="27"/>
      <c r="J98" s="28"/>
      <c r="K98" s="28"/>
      <c r="L98" s="29"/>
    </row>
    <row r="99" spans="1:12" s="16" customFormat="1" ht="12" x14ac:dyDescent="0.15">
      <c r="A99" s="30"/>
      <c r="B99" s="25" t="s">
        <v>255</v>
      </c>
      <c r="C99" s="31">
        <v>0</v>
      </c>
      <c r="D99" s="32">
        <v>0</v>
      </c>
      <c r="E99" s="32">
        <v>1</v>
      </c>
      <c r="F99" s="32">
        <v>0</v>
      </c>
      <c r="G99" s="32">
        <v>1</v>
      </c>
      <c r="H99" s="27"/>
      <c r="I99" s="27"/>
      <c r="J99" s="28"/>
      <c r="K99" s="28"/>
      <c r="L99" s="29"/>
    </row>
    <row r="100" spans="1:12" s="16" customFormat="1" ht="12" x14ac:dyDescent="0.15">
      <c r="A100" s="30"/>
      <c r="B100" s="25" t="s">
        <v>256</v>
      </c>
      <c r="C100" s="31">
        <v>0</v>
      </c>
      <c r="D100" s="32">
        <v>1</v>
      </c>
      <c r="E100" s="32">
        <v>2</v>
      </c>
      <c r="F100" s="32">
        <v>1</v>
      </c>
      <c r="G100" s="32">
        <v>4</v>
      </c>
      <c r="H100" s="27"/>
      <c r="I100" s="27"/>
      <c r="J100" s="28"/>
      <c r="K100" s="28"/>
      <c r="L100" s="29"/>
    </row>
    <row r="101" spans="1:12" s="16" customFormat="1" ht="12" x14ac:dyDescent="0.15">
      <c r="A101" s="30"/>
      <c r="B101" s="25" t="s">
        <v>257</v>
      </c>
      <c r="C101" s="31">
        <v>0</v>
      </c>
      <c r="D101" s="32">
        <v>1</v>
      </c>
      <c r="E101" s="32">
        <v>1</v>
      </c>
      <c r="F101" s="32">
        <v>1</v>
      </c>
      <c r="G101" s="32">
        <v>3</v>
      </c>
      <c r="H101" s="27"/>
      <c r="I101" s="27"/>
      <c r="J101" s="28"/>
      <c r="K101" s="28"/>
      <c r="L101" s="29"/>
    </row>
    <row r="102" spans="1:12" s="16" customFormat="1" ht="12" x14ac:dyDescent="0.15">
      <c r="A102" s="30"/>
      <c r="B102" s="25" t="s">
        <v>258</v>
      </c>
      <c r="C102" s="31">
        <v>0</v>
      </c>
      <c r="D102" s="32">
        <v>1</v>
      </c>
      <c r="E102" s="32">
        <v>0</v>
      </c>
      <c r="F102" s="32">
        <v>0</v>
      </c>
      <c r="G102" s="32">
        <v>1</v>
      </c>
      <c r="H102" s="27"/>
      <c r="I102" s="27"/>
      <c r="J102" s="28"/>
      <c r="K102" s="28"/>
      <c r="L102" s="29"/>
    </row>
    <row r="103" spans="1:12" s="16" customFormat="1" ht="12" x14ac:dyDescent="0.15">
      <c r="A103" s="30"/>
      <c r="B103" s="25" t="s">
        <v>259</v>
      </c>
      <c r="C103" s="31">
        <v>0</v>
      </c>
      <c r="D103" s="32">
        <v>0</v>
      </c>
      <c r="E103" s="32">
        <v>0</v>
      </c>
      <c r="F103" s="32">
        <v>0</v>
      </c>
      <c r="G103" s="32">
        <v>0</v>
      </c>
      <c r="H103" s="27"/>
      <c r="I103" s="27"/>
      <c r="J103" s="28"/>
      <c r="K103" s="28"/>
      <c r="L103" s="29"/>
    </row>
    <row r="104" spans="1:12" s="16" customFormat="1" ht="12" x14ac:dyDescent="0.15">
      <c r="A104" s="30"/>
      <c r="B104" s="25" t="s">
        <v>260</v>
      </c>
      <c r="C104" s="31">
        <v>0</v>
      </c>
      <c r="D104" s="32">
        <v>0</v>
      </c>
      <c r="E104" s="32">
        <v>0</v>
      </c>
      <c r="F104" s="32">
        <v>0</v>
      </c>
      <c r="G104" s="32">
        <v>0</v>
      </c>
      <c r="H104" s="27"/>
      <c r="I104" s="27"/>
      <c r="J104" s="28"/>
      <c r="K104" s="28"/>
      <c r="L104" s="29"/>
    </row>
    <row r="105" spans="1:12" s="16" customFormat="1" ht="12" x14ac:dyDescent="0.15">
      <c r="A105" s="30"/>
      <c r="B105" s="25" t="s">
        <v>261</v>
      </c>
      <c r="C105" s="31">
        <v>0</v>
      </c>
      <c r="D105" s="32">
        <v>0</v>
      </c>
      <c r="E105" s="32">
        <v>2</v>
      </c>
      <c r="F105" s="32">
        <v>0</v>
      </c>
      <c r="G105" s="32">
        <v>2</v>
      </c>
      <c r="H105" s="27"/>
      <c r="I105" s="27"/>
      <c r="J105" s="28"/>
      <c r="K105" s="28"/>
      <c r="L105" s="29"/>
    </row>
    <row r="106" spans="1:12" s="16" customFormat="1" ht="12" x14ac:dyDescent="0.15">
      <c r="A106" s="30"/>
      <c r="B106" s="25" t="s">
        <v>262</v>
      </c>
      <c r="C106" s="31">
        <v>0</v>
      </c>
      <c r="D106" s="32">
        <v>2</v>
      </c>
      <c r="E106" s="32">
        <v>4</v>
      </c>
      <c r="F106" s="32">
        <v>0</v>
      </c>
      <c r="G106" s="32">
        <v>6</v>
      </c>
      <c r="H106" s="27"/>
      <c r="I106" s="27"/>
      <c r="J106" s="28"/>
      <c r="K106" s="28"/>
      <c r="L106" s="29"/>
    </row>
    <row r="107" spans="1:12" s="16" customFormat="1" ht="12" x14ac:dyDescent="0.15">
      <c r="A107" s="30"/>
      <c r="B107" s="25" t="s">
        <v>263</v>
      </c>
      <c r="C107" s="31">
        <v>0</v>
      </c>
      <c r="D107" s="32">
        <v>3</v>
      </c>
      <c r="E107" s="32">
        <v>1</v>
      </c>
      <c r="F107" s="32">
        <v>1</v>
      </c>
      <c r="G107" s="32">
        <v>5</v>
      </c>
      <c r="H107" s="27"/>
      <c r="I107" s="27"/>
      <c r="J107" s="28"/>
      <c r="K107" s="28"/>
      <c r="L107" s="29"/>
    </row>
    <row r="108" spans="1:12" s="16" customFormat="1" ht="12" x14ac:dyDescent="0.15">
      <c r="A108" s="30"/>
      <c r="B108" s="25" t="s">
        <v>264</v>
      </c>
      <c r="C108" s="31">
        <v>0</v>
      </c>
      <c r="D108" s="32">
        <v>0</v>
      </c>
      <c r="E108" s="32">
        <v>1</v>
      </c>
      <c r="F108" s="32">
        <v>0</v>
      </c>
      <c r="G108" s="32">
        <v>1</v>
      </c>
      <c r="H108" s="27"/>
      <c r="I108" s="27"/>
      <c r="J108" s="28"/>
      <c r="K108" s="28"/>
      <c r="L108" s="29"/>
    </row>
    <row r="109" spans="1:12" s="16" customFormat="1" ht="12" x14ac:dyDescent="0.15">
      <c r="A109" s="30"/>
      <c r="B109" s="25" t="s">
        <v>265</v>
      </c>
      <c r="C109" s="31">
        <v>0</v>
      </c>
      <c r="D109" s="32">
        <v>2</v>
      </c>
      <c r="E109" s="32">
        <v>0</v>
      </c>
      <c r="F109" s="32">
        <v>1</v>
      </c>
      <c r="G109" s="32">
        <v>3</v>
      </c>
      <c r="H109" s="27"/>
      <c r="I109" s="27"/>
      <c r="J109" s="28"/>
      <c r="K109" s="28"/>
      <c r="L109" s="29"/>
    </row>
    <row r="110" spans="1:12" s="16" customFormat="1" ht="12" x14ac:dyDescent="0.15">
      <c r="A110" s="30"/>
      <c r="B110" s="25" t="s">
        <v>266</v>
      </c>
      <c r="C110" s="31">
        <v>0</v>
      </c>
      <c r="D110" s="32">
        <v>1</v>
      </c>
      <c r="E110" s="32">
        <v>0</v>
      </c>
      <c r="F110" s="32">
        <v>0</v>
      </c>
      <c r="G110" s="32">
        <v>1</v>
      </c>
      <c r="H110" s="27"/>
      <c r="I110" s="27"/>
      <c r="J110" s="28"/>
      <c r="K110" s="28"/>
      <c r="L110" s="29"/>
    </row>
    <row r="111" spans="1:12" s="16" customFormat="1" ht="12" x14ac:dyDescent="0.15">
      <c r="A111" s="30"/>
      <c r="B111" s="25" t="s">
        <v>267</v>
      </c>
      <c r="C111" s="31">
        <v>0</v>
      </c>
      <c r="D111" s="32">
        <v>2</v>
      </c>
      <c r="E111" s="32">
        <v>0</v>
      </c>
      <c r="F111" s="32">
        <v>1</v>
      </c>
      <c r="G111" s="32">
        <v>3</v>
      </c>
      <c r="H111" s="27"/>
      <c r="I111" s="27"/>
      <c r="J111" s="28"/>
      <c r="K111" s="28"/>
      <c r="L111" s="29"/>
    </row>
    <row r="112" spans="1:12" s="16" customFormat="1" ht="12" x14ac:dyDescent="0.15">
      <c r="A112" s="30"/>
      <c r="B112" s="25" t="s">
        <v>268</v>
      </c>
      <c r="C112" s="31">
        <v>0</v>
      </c>
      <c r="D112" s="32">
        <v>0</v>
      </c>
      <c r="E112" s="32">
        <v>0</v>
      </c>
      <c r="F112" s="32">
        <v>1</v>
      </c>
      <c r="G112" s="32">
        <v>1</v>
      </c>
      <c r="H112" s="27"/>
      <c r="I112" s="27"/>
      <c r="J112" s="28"/>
      <c r="K112" s="28"/>
      <c r="L112" s="29"/>
    </row>
    <row r="113" spans="1:12" s="16" customFormat="1" ht="12" x14ac:dyDescent="0.15">
      <c r="A113" s="30"/>
      <c r="B113" s="25" t="s">
        <v>269</v>
      </c>
      <c r="C113" s="31">
        <v>0</v>
      </c>
      <c r="D113" s="32">
        <v>1</v>
      </c>
      <c r="E113" s="32">
        <v>1</v>
      </c>
      <c r="F113" s="32">
        <v>1</v>
      </c>
      <c r="G113" s="32">
        <f>G21</f>
        <v>8</v>
      </c>
      <c r="H113" s="27"/>
      <c r="I113" s="27"/>
      <c r="J113" s="28"/>
      <c r="K113" s="28"/>
      <c r="L113" s="29"/>
    </row>
    <row r="114" spans="1:12" s="16" customFormat="1" ht="12" x14ac:dyDescent="0.15">
      <c r="A114" s="30"/>
      <c r="B114" s="25" t="s">
        <v>270</v>
      </c>
      <c r="C114" s="31">
        <v>0</v>
      </c>
      <c r="D114" s="32">
        <v>1</v>
      </c>
      <c r="E114" s="32">
        <v>1</v>
      </c>
      <c r="F114" s="32">
        <v>1</v>
      </c>
      <c r="G114" s="32">
        <v>3</v>
      </c>
      <c r="H114" s="27"/>
      <c r="I114" s="27"/>
      <c r="J114" s="28"/>
      <c r="K114" s="28"/>
      <c r="L114" s="29"/>
    </row>
    <row r="115" spans="1:12" s="16" customFormat="1" ht="12" x14ac:dyDescent="0.15">
      <c r="A115" s="30"/>
      <c r="B115" s="25" t="s">
        <v>271</v>
      </c>
      <c r="C115" s="31">
        <v>0</v>
      </c>
      <c r="D115" s="32">
        <v>3</v>
      </c>
      <c r="E115" s="32">
        <v>2</v>
      </c>
      <c r="F115" s="32">
        <v>2</v>
      </c>
      <c r="G115" s="32">
        <v>7</v>
      </c>
      <c r="H115" s="27"/>
      <c r="I115" s="27"/>
      <c r="J115" s="28"/>
      <c r="K115" s="28"/>
      <c r="L115" s="29"/>
    </row>
    <row r="116" spans="1:12" s="16" customFormat="1" ht="12" x14ac:dyDescent="0.15">
      <c r="A116" s="30"/>
      <c r="B116" s="25" t="s">
        <v>272</v>
      </c>
      <c r="C116" s="31">
        <v>0</v>
      </c>
      <c r="D116" s="32">
        <v>1</v>
      </c>
      <c r="E116" s="32">
        <v>2</v>
      </c>
      <c r="F116" s="32">
        <v>1</v>
      </c>
      <c r="G116" s="32">
        <v>4</v>
      </c>
      <c r="H116" s="27"/>
      <c r="I116" s="27"/>
      <c r="J116" s="28"/>
      <c r="K116" s="28"/>
      <c r="L116" s="29"/>
    </row>
    <row r="117" spans="1:12" s="16" customFormat="1" ht="12" x14ac:dyDescent="0.15">
      <c r="A117" s="30"/>
      <c r="B117" s="25" t="s">
        <v>273</v>
      </c>
      <c r="C117" s="31">
        <v>0</v>
      </c>
      <c r="D117" s="32">
        <v>1</v>
      </c>
      <c r="E117" s="32">
        <v>1</v>
      </c>
      <c r="F117" s="32">
        <v>1</v>
      </c>
      <c r="G117" s="32">
        <v>3</v>
      </c>
      <c r="H117" s="27"/>
      <c r="I117" s="27"/>
      <c r="J117" s="28"/>
      <c r="K117" s="28"/>
      <c r="L117" s="29"/>
    </row>
    <row r="118" spans="1:12" s="16" customFormat="1" ht="12" x14ac:dyDescent="0.15">
      <c r="A118" s="30"/>
      <c r="B118" s="25" t="s">
        <v>274</v>
      </c>
      <c r="C118" s="31">
        <v>0</v>
      </c>
      <c r="D118" s="32">
        <v>0</v>
      </c>
      <c r="E118" s="32">
        <v>1</v>
      </c>
      <c r="F118" s="32">
        <v>0</v>
      </c>
      <c r="G118" s="32">
        <v>1</v>
      </c>
      <c r="H118" s="27"/>
      <c r="I118" s="27"/>
      <c r="J118" s="28"/>
      <c r="K118" s="28"/>
      <c r="L118" s="29"/>
    </row>
    <row r="119" spans="1:12" s="16" customFormat="1" ht="12" x14ac:dyDescent="0.15">
      <c r="A119" s="30"/>
      <c r="B119" s="25" t="s">
        <v>275</v>
      </c>
      <c r="C119" s="31">
        <v>0</v>
      </c>
      <c r="D119" s="32">
        <v>4</v>
      </c>
      <c r="E119" s="32">
        <v>3</v>
      </c>
      <c r="F119" s="32">
        <v>1</v>
      </c>
      <c r="G119" s="32">
        <v>8</v>
      </c>
      <c r="H119" s="27"/>
      <c r="I119" s="27"/>
      <c r="J119" s="28"/>
      <c r="K119" s="28"/>
      <c r="L119" s="29"/>
    </row>
    <row r="120" spans="1:12" s="16" customFormat="1" ht="12" x14ac:dyDescent="0.15">
      <c r="A120" s="30"/>
      <c r="B120" s="25" t="s">
        <v>276</v>
      </c>
      <c r="C120" s="31">
        <v>0</v>
      </c>
      <c r="D120" s="32">
        <v>7</v>
      </c>
      <c r="E120" s="32">
        <v>8</v>
      </c>
      <c r="F120" s="32">
        <v>5</v>
      </c>
      <c r="G120" s="32">
        <v>20</v>
      </c>
      <c r="H120" s="27"/>
      <c r="I120" s="27"/>
      <c r="J120" s="28"/>
      <c r="K120" s="28"/>
      <c r="L120" s="29"/>
    </row>
    <row r="121" spans="1:12" s="16" customFormat="1" ht="12" x14ac:dyDescent="0.15">
      <c r="A121" s="30"/>
      <c r="B121" s="25" t="s">
        <v>277</v>
      </c>
      <c r="C121" s="31">
        <v>0</v>
      </c>
      <c r="D121" s="32">
        <v>6</v>
      </c>
      <c r="E121" s="32">
        <v>8</v>
      </c>
      <c r="F121" s="32">
        <v>4</v>
      </c>
      <c r="G121" s="32">
        <v>18</v>
      </c>
      <c r="H121" s="27"/>
      <c r="I121" s="27"/>
      <c r="J121" s="28"/>
      <c r="K121" s="28"/>
      <c r="L121" s="29"/>
    </row>
    <row r="122" spans="1:12" s="16" customFormat="1" ht="12" x14ac:dyDescent="0.15">
      <c r="A122" s="30"/>
      <c r="B122" s="25" t="s">
        <v>278</v>
      </c>
      <c r="C122" s="31">
        <v>0</v>
      </c>
      <c r="D122" s="32">
        <v>1</v>
      </c>
      <c r="E122" s="32">
        <v>2</v>
      </c>
      <c r="F122" s="32">
        <v>1</v>
      </c>
      <c r="G122" s="32">
        <v>4</v>
      </c>
      <c r="H122" s="27"/>
      <c r="I122" s="27"/>
      <c r="J122" s="28"/>
      <c r="K122" s="28"/>
      <c r="L122" s="29"/>
    </row>
    <row r="123" spans="1:12" s="16" customFormat="1" ht="12" x14ac:dyDescent="0.15">
      <c r="A123" s="30"/>
      <c r="B123" s="25" t="s">
        <v>279</v>
      </c>
      <c r="C123" s="31">
        <v>0</v>
      </c>
      <c r="D123" s="32">
        <v>0</v>
      </c>
      <c r="E123" s="32">
        <v>1</v>
      </c>
      <c r="F123" s="32">
        <v>1</v>
      </c>
      <c r="G123" s="32">
        <v>2</v>
      </c>
      <c r="H123" s="27"/>
      <c r="I123" s="27"/>
      <c r="J123" s="28"/>
      <c r="K123" s="28"/>
      <c r="L123" s="29"/>
    </row>
    <row r="124" spans="1:12" s="16" customFormat="1" ht="12" x14ac:dyDescent="0.15">
      <c r="A124" s="30"/>
      <c r="B124" s="25" t="s">
        <v>280</v>
      </c>
      <c r="C124" s="31">
        <v>0</v>
      </c>
      <c r="D124" s="32">
        <v>1</v>
      </c>
      <c r="E124" s="32">
        <v>1</v>
      </c>
      <c r="F124" s="32">
        <v>1</v>
      </c>
      <c r="G124" s="32">
        <v>3</v>
      </c>
      <c r="H124" s="27"/>
      <c r="I124" s="27"/>
      <c r="J124" s="28"/>
      <c r="K124" s="28"/>
      <c r="L124" s="29"/>
    </row>
    <row r="125" spans="1:12" s="16" customFormat="1" ht="12" x14ac:dyDescent="0.15">
      <c r="A125" s="30"/>
      <c r="B125" s="25" t="s">
        <v>281</v>
      </c>
      <c r="C125" s="31">
        <v>0</v>
      </c>
      <c r="D125" s="32">
        <v>0</v>
      </c>
      <c r="E125" s="32">
        <v>2</v>
      </c>
      <c r="F125" s="32">
        <v>2</v>
      </c>
      <c r="G125" s="32">
        <v>4</v>
      </c>
      <c r="H125" s="27"/>
      <c r="I125" s="27"/>
      <c r="J125" s="28"/>
      <c r="K125" s="28"/>
      <c r="L125" s="29"/>
    </row>
    <row r="126" spans="1:12" s="16" customFormat="1" ht="12" x14ac:dyDescent="0.15">
      <c r="A126" s="30"/>
      <c r="B126" s="25" t="s">
        <v>282</v>
      </c>
      <c r="C126" s="31">
        <v>0</v>
      </c>
      <c r="D126" s="32">
        <v>2</v>
      </c>
      <c r="E126" s="32">
        <v>1</v>
      </c>
      <c r="F126" s="32">
        <v>2</v>
      </c>
      <c r="G126" s="32">
        <v>5</v>
      </c>
      <c r="H126" s="27"/>
      <c r="I126" s="27"/>
      <c r="J126" s="28"/>
      <c r="K126" s="28"/>
      <c r="L126" s="29"/>
    </row>
    <row r="127" spans="1:12" s="16" customFormat="1" ht="12" x14ac:dyDescent="0.15">
      <c r="A127" s="30"/>
      <c r="B127" s="25" t="s">
        <v>283</v>
      </c>
      <c r="C127" s="31">
        <v>0</v>
      </c>
      <c r="D127" s="32">
        <v>2</v>
      </c>
      <c r="E127" s="32">
        <v>0</v>
      </c>
      <c r="F127" s="32">
        <v>0</v>
      </c>
      <c r="G127" s="32">
        <f>G21</f>
        <v>8</v>
      </c>
      <c r="H127" s="27"/>
      <c r="I127" s="27"/>
      <c r="J127" s="28"/>
      <c r="K127" s="28"/>
      <c r="L127" s="29"/>
    </row>
    <row r="128" spans="1:12" s="16" customFormat="1" ht="12" x14ac:dyDescent="0.15">
      <c r="A128" s="30"/>
      <c r="B128" s="25" t="s">
        <v>284</v>
      </c>
      <c r="C128" s="31">
        <v>0</v>
      </c>
      <c r="D128" s="32">
        <v>2</v>
      </c>
      <c r="E128" s="32">
        <v>1</v>
      </c>
      <c r="F128" s="32">
        <v>1</v>
      </c>
      <c r="G128" s="32">
        <v>4</v>
      </c>
      <c r="H128" s="27"/>
      <c r="I128" s="27"/>
      <c r="J128" s="28"/>
      <c r="K128" s="28"/>
      <c r="L128" s="29"/>
    </row>
    <row r="129" spans="1:12" s="16" customFormat="1" ht="12" x14ac:dyDescent="0.15">
      <c r="A129" s="30"/>
      <c r="B129" s="25" t="s">
        <v>285</v>
      </c>
      <c r="C129" s="31">
        <v>0</v>
      </c>
      <c r="D129" s="32">
        <v>1</v>
      </c>
      <c r="E129" s="32">
        <v>6</v>
      </c>
      <c r="F129" s="32">
        <v>1</v>
      </c>
      <c r="G129" s="32">
        <v>8</v>
      </c>
      <c r="H129" s="27"/>
      <c r="I129" s="27"/>
      <c r="J129" s="28"/>
      <c r="K129" s="28"/>
      <c r="L129" s="29"/>
    </row>
    <row r="130" spans="1:12" s="16" customFormat="1" ht="12" x14ac:dyDescent="0.15">
      <c r="A130" s="30"/>
      <c r="B130" s="25" t="s">
        <v>286</v>
      </c>
      <c r="C130" s="31">
        <v>0</v>
      </c>
      <c r="D130" s="32">
        <v>0</v>
      </c>
      <c r="E130" s="32">
        <v>0</v>
      </c>
      <c r="F130" s="32">
        <v>0</v>
      </c>
      <c r="G130" s="32">
        <v>0</v>
      </c>
      <c r="H130" s="27"/>
      <c r="I130" s="27"/>
      <c r="J130" s="28"/>
      <c r="K130" s="28"/>
      <c r="L130" s="29"/>
    </row>
    <row r="131" spans="1:12" s="16" customFormat="1" ht="12" x14ac:dyDescent="0.15">
      <c r="A131" s="30"/>
      <c r="B131" s="25" t="s">
        <v>287</v>
      </c>
      <c r="C131" s="31">
        <v>0</v>
      </c>
      <c r="D131" s="32">
        <v>0</v>
      </c>
      <c r="E131" s="32">
        <v>2</v>
      </c>
      <c r="F131" s="32">
        <v>0</v>
      </c>
      <c r="G131" s="32">
        <v>2</v>
      </c>
      <c r="H131" s="27"/>
      <c r="I131" s="27"/>
      <c r="J131" s="28"/>
      <c r="K131" s="28"/>
      <c r="L131" s="29"/>
    </row>
    <row r="132" spans="1:12" s="16" customFormat="1" ht="12" x14ac:dyDescent="0.15">
      <c r="A132" s="30"/>
      <c r="B132" s="25" t="s">
        <v>288</v>
      </c>
      <c r="C132" s="31">
        <v>0</v>
      </c>
      <c r="D132" s="32">
        <v>2</v>
      </c>
      <c r="E132" s="32">
        <v>2</v>
      </c>
      <c r="F132" s="32">
        <v>0</v>
      </c>
      <c r="G132" s="32">
        <v>4</v>
      </c>
      <c r="H132" s="27"/>
      <c r="I132" s="27"/>
      <c r="J132" s="28"/>
      <c r="K132" s="28"/>
      <c r="L132" s="29"/>
    </row>
    <row r="133" spans="1:12" s="16" customFormat="1" ht="12" x14ac:dyDescent="0.15">
      <c r="A133" s="30"/>
      <c r="B133" s="25" t="s">
        <v>289</v>
      </c>
      <c r="C133" s="31">
        <v>0</v>
      </c>
      <c r="D133" s="32">
        <v>7</v>
      </c>
      <c r="E133" s="32">
        <v>0</v>
      </c>
      <c r="F133" s="32">
        <v>2</v>
      </c>
      <c r="G133" s="32">
        <v>9</v>
      </c>
      <c r="H133" s="27"/>
      <c r="I133" s="27"/>
      <c r="J133" s="28"/>
      <c r="K133" s="28"/>
      <c r="L133" s="29"/>
    </row>
    <row r="134" spans="1:12" s="16" customFormat="1" ht="12" x14ac:dyDescent="0.15">
      <c r="A134" s="30"/>
      <c r="B134" s="25" t="s">
        <v>290</v>
      </c>
      <c r="C134" s="31">
        <v>0</v>
      </c>
      <c r="D134" s="32">
        <v>1</v>
      </c>
      <c r="E134" s="32">
        <v>0</v>
      </c>
      <c r="F134" s="32">
        <v>2</v>
      </c>
      <c r="G134" s="32">
        <v>3</v>
      </c>
      <c r="H134" s="27"/>
      <c r="I134" s="27"/>
      <c r="J134" s="28"/>
      <c r="K134" s="28"/>
      <c r="L134" s="29"/>
    </row>
    <row r="135" spans="1:12" s="16" customFormat="1" ht="12" x14ac:dyDescent="0.15">
      <c r="A135" s="30"/>
      <c r="B135" s="25" t="s">
        <v>291</v>
      </c>
      <c r="C135" s="31">
        <v>0</v>
      </c>
      <c r="D135" s="32">
        <v>0</v>
      </c>
      <c r="E135" s="32">
        <v>0</v>
      </c>
      <c r="F135" s="32">
        <v>0</v>
      </c>
      <c r="G135" s="32">
        <v>0</v>
      </c>
      <c r="H135" s="27"/>
      <c r="I135" s="27"/>
      <c r="J135" s="28"/>
      <c r="K135" s="28"/>
      <c r="L135" s="29"/>
    </row>
    <row r="136" spans="1:12" s="16" customFormat="1" ht="12" x14ac:dyDescent="0.15">
      <c r="A136" s="30"/>
      <c r="B136" s="25" t="s">
        <v>292</v>
      </c>
      <c r="C136" s="31">
        <v>0</v>
      </c>
      <c r="D136" s="32">
        <v>0</v>
      </c>
      <c r="E136" s="32">
        <v>1</v>
      </c>
      <c r="F136" s="32">
        <v>0</v>
      </c>
      <c r="G136" s="32">
        <v>1</v>
      </c>
      <c r="H136" s="27"/>
      <c r="I136" s="27"/>
      <c r="J136" s="28"/>
      <c r="K136" s="28"/>
      <c r="L136" s="29"/>
    </row>
    <row r="137" spans="1:12" s="16" customFormat="1" ht="12" x14ac:dyDescent="0.15">
      <c r="A137" s="30"/>
      <c r="B137" s="25" t="s">
        <v>293</v>
      </c>
      <c r="C137" s="31">
        <v>0</v>
      </c>
      <c r="D137" s="32">
        <v>0</v>
      </c>
      <c r="E137" s="32">
        <v>1</v>
      </c>
      <c r="F137" s="32">
        <v>1</v>
      </c>
      <c r="G137" s="32">
        <v>2</v>
      </c>
      <c r="H137" s="27"/>
      <c r="I137" s="27"/>
      <c r="J137" s="28"/>
      <c r="K137" s="28"/>
      <c r="L137" s="29"/>
    </row>
    <row r="138" spans="1:12" s="16" customFormat="1" ht="12" x14ac:dyDescent="0.15">
      <c r="A138" s="30"/>
      <c r="B138" s="25" t="s">
        <v>294</v>
      </c>
      <c r="C138" s="31">
        <v>0</v>
      </c>
      <c r="D138" s="32">
        <v>0</v>
      </c>
      <c r="E138" s="32">
        <v>1</v>
      </c>
      <c r="F138" s="32">
        <v>0</v>
      </c>
      <c r="G138" s="32">
        <v>1</v>
      </c>
      <c r="H138" s="27"/>
      <c r="I138" s="27"/>
      <c r="J138" s="28"/>
      <c r="K138" s="28"/>
      <c r="L138" s="29"/>
    </row>
    <row r="139" spans="1:12" s="16" customFormat="1" ht="12" x14ac:dyDescent="0.15">
      <c r="A139" s="30"/>
      <c r="B139" s="25" t="s">
        <v>295</v>
      </c>
      <c r="C139" s="31">
        <v>0</v>
      </c>
      <c r="D139" s="32">
        <v>0</v>
      </c>
      <c r="E139" s="32">
        <v>1</v>
      </c>
      <c r="F139" s="32">
        <v>1</v>
      </c>
      <c r="G139" s="32">
        <v>2</v>
      </c>
      <c r="H139" s="27"/>
      <c r="I139" s="27"/>
      <c r="J139" s="28"/>
      <c r="K139" s="28"/>
      <c r="L139" s="29"/>
    </row>
    <row r="140" spans="1:12" s="16" customFormat="1" ht="12" x14ac:dyDescent="0.15">
      <c r="A140" s="30"/>
      <c r="B140" s="25" t="s">
        <v>296</v>
      </c>
      <c r="C140" s="31">
        <v>0</v>
      </c>
      <c r="D140" s="32">
        <v>3</v>
      </c>
      <c r="E140" s="32">
        <v>1</v>
      </c>
      <c r="F140" s="32">
        <v>0</v>
      </c>
      <c r="G140" s="32">
        <v>4</v>
      </c>
      <c r="H140" s="27"/>
      <c r="I140" s="27"/>
      <c r="J140" s="28"/>
      <c r="K140" s="28"/>
      <c r="L140" s="29"/>
    </row>
    <row r="141" spans="1:12" s="16" customFormat="1" ht="12" x14ac:dyDescent="0.15">
      <c r="A141" s="30"/>
      <c r="B141" s="25" t="s">
        <v>297</v>
      </c>
      <c r="C141" s="31">
        <v>0</v>
      </c>
      <c r="D141" s="32">
        <v>1</v>
      </c>
      <c r="E141" s="32">
        <v>0</v>
      </c>
      <c r="F141" s="32">
        <v>1</v>
      </c>
      <c r="G141" s="32">
        <v>2</v>
      </c>
      <c r="H141" s="27"/>
      <c r="I141" s="27"/>
      <c r="J141" s="28"/>
      <c r="K141" s="28"/>
      <c r="L141" s="29"/>
    </row>
    <row r="142" spans="1:12" s="16" customFormat="1" ht="12" x14ac:dyDescent="0.15">
      <c r="A142" s="30"/>
      <c r="B142" s="25" t="s">
        <v>298</v>
      </c>
      <c r="C142" s="31">
        <v>0</v>
      </c>
      <c r="D142" s="32">
        <v>0</v>
      </c>
      <c r="E142" s="32">
        <v>1</v>
      </c>
      <c r="F142" s="32">
        <v>2</v>
      </c>
      <c r="G142" s="32">
        <v>3</v>
      </c>
      <c r="H142" s="27"/>
      <c r="I142" s="27"/>
      <c r="J142" s="28"/>
      <c r="K142" s="28"/>
      <c r="L142" s="29"/>
    </row>
    <row r="143" spans="1:12" s="16" customFormat="1" ht="12" x14ac:dyDescent="0.15">
      <c r="A143" s="30"/>
      <c r="B143" s="25" t="s">
        <v>299</v>
      </c>
      <c r="C143" s="31">
        <v>0</v>
      </c>
      <c r="D143" s="32">
        <v>0</v>
      </c>
      <c r="E143" s="32">
        <v>1</v>
      </c>
      <c r="F143" s="32">
        <v>1</v>
      </c>
      <c r="G143" s="32">
        <v>2</v>
      </c>
      <c r="H143" s="27"/>
      <c r="I143" s="27"/>
      <c r="J143" s="28"/>
      <c r="K143" s="28"/>
      <c r="L143" s="29"/>
    </row>
    <row r="144" spans="1:12" s="16" customFormat="1" ht="12" x14ac:dyDescent="0.15">
      <c r="A144" s="30"/>
      <c r="B144" s="25" t="s">
        <v>300</v>
      </c>
      <c r="C144" s="31">
        <v>0</v>
      </c>
      <c r="D144" s="32">
        <v>0</v>
      </c>
      <c r="E144" s="32">
        <v>1</v>
      </c>
      <c r="F144" s="32">
        <v>1</v>
      </c>
      <c r="G144" s="32">
        <v>2</v>
      </c>
      <c r="H144" s="27"/>
      <c r="I144" s="27"/>
      <c r="J144" s="28"/>
      <c r="K144" s="28"/>
      <c r="L144" s="29"/>
    </row>
    <row r="145" spans="1:12" s="16" customFormat="1" ht="12" x14ac:dyDescent="0.15">
      <c r="A145" s="30"/>
      <c r="B145" s="25" t="s">
        <v>301</v>
      </c>
      <c r="C145" s="31">
        <v>0</v>
      </c>
      <c r="D145" s="32">
        <v>0</v>
      </c>
      <c r="E145" s="32">
        <v>0</v>
      </c>
      <c r="F145" s="32">
        <v>0</v>
      </c>
      <c r="G145" s="32">
        <v>0</v>
      </c>
      <c r="H145" s="27"/>
      <c r="I145" s="27"/>
      <c r="J145" s="28"/>
      <c r="K145" s="28"/>
      <c r="L145" s="29"/>
    </row>
    <row r="146" spans="1:12" s="16" customFormat="1" ht="12" x14ac:dyDescent="0.15">
      <c r="A146" s="30"/>
      <c r="B146" s="25" t="s">
        <v>302</v>
      </c>
      <c r="C146" s="31">
        <v>0</v>
      </c>
      <c r="D146" s="32">
        <v>0</v>
      </c>
      <c r="E146" s="32">
        <v>1</v>
      </c>
      <c r="F146" s="32">
        <v>0</v>
      </c>
      <c r="G146" s="32">
        <v>1</v>
      </c>
      <c r="H146" s="27"/>
      <c r="I146" s="27"/>
      <c r="J146" s="28"/>
      <c r="K146" s="28"/>
      <c r="L146" s="29"/>
    </row>
    <row r="147" spans="1:12" s="16" customFormat="1" ht="12" x14ac:dyDescent="0.15">
      <c r="A147" s="30"/>
      <c r="B147" s="25" t="s">
        <v>303</v>
      </c>
      <c r="C147" s="31">
        <v>0</v>
      </c>
      <c r="D147" s="32">
        <v>2</v>
      </c>
      <c r="E147" s="32">
        <v>1</v>
      </c>
      <c r="F147" s="32">
        <v>0</v>
      </c>
      <c r="G147" s="32">
        <v>3</v>
      </c>
      <c r="H147" s="27"/>
      <c r="I147" s="27"/>
      <c r="J147" s="28"/>
      <c r="K147" s="28"/>
      <c r="L147" s="29"/>
    </row>
    <row r="148" spans="1:12" s="16" customFormat="1" ht="12" x14ac:dyDescent="0.15">
      <c r="A148" s="30"/>
      <c r="B148" s="25" t="s">
        <v>304</v>
      </c>
      <c r="C148" s="31">
        <v>0</v>
      </c>
      <c r="D148" s="32">
        <v>3</v>
      </c>
      <c r="E148" s="32">
        <v>0</v>
      </c>
      <c r="F148" s="32">
        <v>1</v>
      </c>
      <c r="G148" s="32">
        <v>4</v>
      </c>
      <c r="H148" s="27"/>
      <c r="I148" s="27"/>
      <c r="J148" s="28"/>
      <c r="K148" s="28"/>
      <c r="L148" s="29"/>
    </row>
    <row r="149" spans="1:12" s="16" customFormat="1" ht="12" x14ac:dyDescent="0.15">
      <c r="A149" s="30"/>
      <c r="B149" s="25" t="s">
        <v>305</v>
      </c>
      <c r="C149" s="31">
        <v>0</v>
      </c>
      <c r="D149" s="32">
        <v>1</v>
      </c>
      <c r="E149" s="32">
        <v>0</v>
      </c>
      <c r="F149" s="32">
        <v>0</v>
      </c>
      <c r="G149" s="32">
        <v>1</v>
      </c>
      <c r="H149" s="27"/>
      <c r="I149" s="27"/>
      <c r="J149" s="28"/>
      <c r="K149" s="28"/>
      <c r="L149" s="29"/>
    </row>
    <row r="150" spans="1:12" s="16" customFormat="1" ht="12" x14ac:dyDescent="0.15">
      <c r="A150" s="30"/>
      <c r="B150" s="25" t="s">
        <v>306</v>
      </c>
      <c r="C150" s="31">
        <v>0</v>
      </c>
      <c r="D150" s="32">
        <v>1</v>
      </c>
      <c r="E150" s="32">
        <v>0</v>
      </c>
      <c r="F150" s="32">
        <v>0</v>
      </c>
      <c r="G150" s="32">
        <v>1</v>
      </c>
      <c r="H150" s="27"/>
      <c r="I150" s="27"/>
      <c r="J150" s="28"/>
      <c r="K150" s="28"/>
      <c r="L150" s="29"/>
    </row>
    <row r="151" spans="1:12" s="16" customFormat="1" ht="12" x14ac:dyDescent="0.15">
      <c r="A151" s="30"/>
      <c r="B151" s="25" t="s">
        <v>307</v>
      </c>
      <c r="C151" s="31">
        <v>0</v>
      </c>
      <c r="D151" s="32">
        <v>0</v>
      </c>
      <c r="E151" s="32">
        <v>1</v>
      </c>
      <c r="F151" s="32">
        <v>1</v>
      </c>
      <c r="G151" s="32">
        <v>2</v>
      </c>
      <c r="H151" s="27"/>
      <c r="I151" s="27"/>
      <c r="J151" s="28"/>
      <c r="K151" s="28"/>
      <c r="L151" s="29"/>
    </row>
    <row r="152" spans="1:12" s="16" customFormat="1" ht="12" x14ac:dyDescent="0.15">
      <c r="A152" s="30"/>
      <c r="B152" s="25" t="s">
        <v>308</v>
      </c>
      <c r="C152" s="31">
        <v>0</v>
      </c>
      <c r="D152" s="32">
        <v>1</v>
      </c>
      <c r="E152" s="32">
        <v>0</v>
      </c>
      <c r="F152" s="32">
        <v>0</v>
      </c>
      <c r="G152" s="32">
        <v>1</v>
      </c>
      <c r="H152" s="27"/>
      <c r="I152" s="27"/>
      <c r="J152" s="28"/>
      <c r="K152" s="28"/>
      <c r="L152" s="29"/>
    </row>
    <row r="153" spans="1:12" s="16" customFormat="1" ht="12" x14ac:dyDescent="0.15">
      <c r="A153" s="30"/>
      <c r="B153" s="25" t="s">
        <v>309</v>
      </c>
      <c r="C153" s="31">
        <v>0</v>
      </c>
      <c r="D153" s="32">
        <v>1</v>
      </c>
      <c r="E153" s="32">
        <v>0</v>
      </c>
      <c r="F153" s="32">
        <v>0</v>
      </c>
      <c r="G153" s="32">
        <v>1</v>
      </c>
      <c r="H153" s="27"/>
      <c r="I153" s="27"/>
      <c r="J153" s="28"/>
      <c r="K153" s="28"/>
      <c r="L153" s="29"/>
    </row>
    <row r="154" spans="1:12" s="16" customFormat="1" ht="12" x14ac:dyDescent="0.15">
      <c r="A154" s="30"/>
      <c r="B154" s="25" t="s">
        <v>310</v>
      </c>
      <c r="C154" s="31">
        <v>0</v>
      </c>
      <c r="D154" s="32">
        <v>0</v>
      </c>
      <c r="E154" s="32">
        <v>1</v>
      </c>
      <c r="F154" s="32">
        <v>2</v>
      </c>
      <c r="G154" s="32">
        <v>3</v>
      </c>
      <c r="H154" s="27"/>
      <c r="I154" s="27"/>
      <c r="J154" s="28"/>
      <c r="K154" s="28"/>
      <c r="L154" s="29"/>
    </row>
    <row r="155" spans="1:12" s="16" customFormat="1" ht="12" x14ac:dyDescent="0.15">
      <c r="A155" s="30"/>
      <c r="B155" s="25" t="s">
        <v>311</v>
      </c>
      <c r="C155" s="31">
        <v>0</v>
      </c>
      <c r="D155" s="32">
        <v>0</v>
      </c>
      <c r="E155" s="32">
        <v>0</v>
      </c>
      <c r="F155" s="32">
        <v>0</v>
      </c>
      <c r="G155" s="32">
        <v>0</v>
      </c>
      <c r="H155" s="27"/>
      <c r="I155" s="27"/>
      <c r="J155" s="28"/>
      <c r="K155" s="28"/>
      <c r="L155" s="29"/>
    </row>
    <row r="156" spans="1:12" s="16" customFormat="1" ht="12" x14ac:dyDescent="0.15">
      <c r="A156" s="30"/>
      <c r="B156" s="25" t="s">
        <v>312</v>
      </c>
      <c r="C156" s="31">
        <v>0</v>
      </c>
      <c r="D156" s="32">
        <v>0</v>
      </c>
      <c r="E156" s="32">
        <v>0</v>
      </c>
      <c r="F156" s="32">
        <v>0</v>
      </c>
      <c r="G156" s="32">
        <v>0</v>
      </c>
      <c r="H156" s="27"/>
      <c r="I156" s="27"/>
      <c r="J156" s="28"/>
      <c r="K156" s="28"/>
      <c r="L156" s="29"/>
    </row>
    <row r="157" spans="1:12" s="16" customFormat="1" ht="12" x14ac:dyDescent="0.15">
      <c r="A157" s="30"/>
      <c r="B157" s="25" t="s">
        <v>313</v>
      </c>
      <c r="C157" s="31">
        <v>0</v>
      </c>
      <c r="D157" s="32">
        <v>1</v>
      </c>
      <c r="E157" s="32">
        <v>1</v>
      </c>
      <c r="F157" s="32">
        <v>0</v>
      </c>
      <c r="G157" s="32">
        <v>2</v>
      </c>
      <c r="H157" s="27"/>
      <c r="I157" s="27"/>
      <c r="J157" s="28"/>
      <c r="K157" s="28"/>
      <c r="L157" s="29"/>
    </row>
    <row r="158" spans="1:12" s="16" customFormat="1" ht="12" x14ac:dyDescent="0.15">
      <c r="A158" s="30"/>
      <c r="B158" s="25" t="s">
        <v>314</v>
      </c>
      <c r="C158" s="31">
        <v>0</v>
      </c>
      <c r="D158" s="32">
        <v>0</v>
      </c>
      <c r="E158" s="32">
        <v>1</v>
      </c>
      <c r="F158" s="32">
        <v>1</v>
      </c>
      <c r="G158" s="32">
        <v>2</v>
      </c>
      <c r="H158" s="27"/>
      <c r="I158" s="27"/>
      <c r="J158" s="28"/>
      <c r="K158" s="28"/>
      <c r="L158" s="29"/>
    </row>
    <row r="159" spans="1:12" s="16" customFormat="1" ht="12" x14ac:dyDescent="0.15">
      <c r="A159" s="30"/>
      <c r="B159" s="25" t="s">
        <v>315</v>
      </c>
      <c r="C159" s="31">
        <v>0</v>
      </c>
      <c r="D159" s="32">
        <v>2</v>
      </c>
      <c r="E159" s="32">
        <v>0</v>
      </c>
      <c r="F159" s="32">
        <v>1</v>
      </c>
      <c r="G159" s="32">
        <v>3</v>
      </c>
      <c r="H159" s="27"/>
      <c r="I159" s="27"/>
      <c r="J159" s="28"/>
      <c r="K159" s="28"/>
      <c r="L159" s="29"/>
    </row>
    <row r="160" spans="1:12" s="16" customFormat="1" ht="12" x14ac:dyDescent="0.15">
      <c r="A160" s="30"/>
      <c r="B160" s="25" t="s">
        <v>316</v>
      </c>
      <c r="C160" s="31">
        <v>0</v>
      </c>
      <c r="D160" s="32">
        <v>1</v>
      </c>
      <c r="E160" s="32">
        <v>1</v>
      </c>
      <c r="F160" s="32">
        <v>1</v>
      </c>
      <c r="G160" s="32">
        <v>3</v>
      </c>
      <c r="H160" s="27"/>
      <c r="I160" s="27"/>
      <c r="J160" s="28"/>
      <c r="K160" s="28"/>
      <c r="L160" s="29"/>
    </row>
    <row r="161" spans="1:12" s="16" customFormat="1" ht="12" x14ac:dyDescent="0.15">
      <c r="A161" s="30"/>
      <c r="B161" s="25" t="s">
        <v>317</v>
      </c>
      <c r="C161" s="31">
        <v>0</v>
      </c>
      <c r="D161" s="32">
        <v>0</v>
      </c>
      <c r="E161" s="32">
        <v>1</v>
      </c>
      <c r="F161" s="32">
        <v>1</v>
      </c>
      <c r="G161" s="32">
        <v>2</v>
      </c>
      <c r="H161" s="27"/>
      <c r="I161" s="27"/>
      <c r="J161" s="28"/>
      <c r="K161" s="28"/>
      <c r="L161" s="29"/>
    </row>
    <row r="162" spans="1:12" s="16" customFormat="1" ht="12" x14ac:dyDescent="0.15">
      <c r="A162" s="30"/>
      <c r="B162" s="25" t="s">
        <v>318</v>
      </c>
      <c r="C162" s="31">
        <v>0</v>
      </c>
      <c r="D162" s="32">
        <v>0</v>
      </c>
      <c r="E162" s="32">
        <v>1</v>
      </c>
      <c r="F162" s="32">
        <v>0</v>
      </c>
      <c r="G162" s="32">
        <v>1</v>
      </c>
      <c r="H162" s="27"/>
      <c r="I162" s="27"/>
      <c r="J162" s="28"/>
      <c r="K162" s="28"/>
      <c r="L162" s="29"/>
    </row>
    <row r="163" spans="1:12" s="16" customFormat="1" ht="12" x14ac:dyDescent="0.15">
      <c r="A163" s="30"/>
      <c r="B163" s="25" t="s">
        <v>319</v>
      </c>
      <c r="C163" s="31">
        <v>0</v>
      </c>
      <c r="D163" s="32">
        <v>0</v>
      </c>
      <c r="E163" s="32">
        <v>0</v>
      </c>
      <c r="F163" s="32">
        <v>1</v>
      </c>
      <c r="G163" s="32">
        <v>1</v>
      </c>
      <c r="H163" s="27"/>
      <c r="I163" s="27"/>
      <c r="J163" s="28"/>
      <c r="K163" s="28"/>
      <c r="L163" s="29"/>
    </row>
    <row r="164" spans="1:12" s="16" customFormat="1" ht="12" x14ac:dyDescent="0.15">
      <c r="A164" s="30"/>
      <c r="B164" s="25" t="s">
        <v>320</v>
      </c>
      <c r="C164" s="31">
        <v>0</v>
      </c>
      <c r="D164" s="32">
        <v>0</v>
      </c>
      <c r="E164" s="32">
        <v>1</v>
      </c>
      <c r="F164" s="32">
        <v>0</v>
      </c>
      <c r="G164" s="32">
        <v>1</v>
      </c>
      <c r="H164" s="27"/>
      <c r="I164" s="27"/>
      <c r="J164" s="28"/>
      <c r="K164" s="28"/>
      <c r="L164" s="29"/>
    </row>
    <row r="165" spans="1:12" s="16" customFormat="1" ht="12" x14ac:dyDescent="0.15">
      <c r="A165" s="30"/>
      <c r="B165" s="25" t="s">
        <v>321</v>
      </c>
      <c r="C165" s="31">
        <v>0</v>
      </c>
      <c r="D165" s="32">
        <v>1</v>
      </c>
      <c r="E165" s="32">
        <v>1</v>
      </c>
      <c r="F165" s="32">
        <v>1</v>
      </c>
      <c r="G165" s="32">
        <v>3</v>
      </c>
      <c r="H165" s="27"/>
      <c r="I165" s="27"/>
      <c r="J165" s="28"/>
      <c r="K165" s="28"/>
      <c r="L165" s="29"/>
    </row>
    <row r="166" spans="1:12" s="16" customFormat="1" ht="12" x14ac:dyDescent="0.15">
      <c r="A166" s="30"/>
      <c r="B166" s="25" t="s">
        <v>322</v>
      </c>
      <c r="C166" s="31">
        <v>0</v>
      </c>
      <c r="D166" s="32">
        <v>0</v>
      </c>
      <c r="E166" s="32">
        <v>1</v>
      </c>
      <c r="F166" s="32">
        <v>1</v>
      </c>
      <c r="G166" s="32">
        <v>2</v>
      </c>
      <c r="H166" s="27"/>
      <c r="I166" s="27"/>
      <c r="J166" s="28"/>
      <c r="K166" s="28"/>
      <c r="L166" s="29"/>
    </row>
    <row r="167" spans="1:12" s="16" customFormat="1" ht="12" x14ac:dyDescent="0.15">
      <c r="A167" s="30"/>
      <c r="B167" s="25" t="s">
        <v>323</v>
      </c>
      <c r="C167" s="31">
        <v>0</v>
      </c>
      <c r="D167" s="32">
        <v>2</v>
      </c>
      <c r="E167" s="32">
        <v>0</v>
      </c>
      <c r="F167" s="32">
        <v>1</v>
      </c>
      <c r="G167" s="32">
        <v>3</v>
      </c>
      <c r="H167" s="27"/>
      <c r="I167" s="27"/>
      <c r="J167" s="28"/>
      <c r="K167" s="28"/>
      <c r="L167" s="29"/>
    </row>
    <row r="168" spans="1:12" s="16" customFormat="1" ht="12" x14ac:dyDescent="0.15">
      <c r="A168" s="30"/>
      <c r="B168" s="25" t="s">
        <v>324</v>
      </c>
      <c r="C168" s="31">
        <v>0</v>
      </c>
      <c r="D168" s="32">
        <v>1</v>
      </c>
      <c r="E168" s="32">
        <v>1</v>
      </c>
      <c r="F168" s="32">
        <v>0</v>
      </c>
      <c r="G168" s="32">
        <v>2</v>
      </c>
      <c r="H168" s="27"/>
      <c r="I168" s="27"/>
      <c r="J168" s="28"/>
      <c r="K168" s="28"/>
      <c r="L168" s="29"/>
    </row>
    <row r="169" spans="1:12" s="16" customFormat="1" ht="12" x14ac:dyDescent="0.15">
      <c r="A169" s="30"/>
      <c r="B169" s="25" t="s">
        <v>325</v>
      </c>
      <c r="C169" s="31">
        <v>0</v>
      </c>
      <c r="D169" s="32">
        <v>0</v>
      </c>
      <c r="E169" s="32">
        <v>1</v>
      </c>
      <c r="F169" s="32">
        <v>1</v>
      </c>
      <c r="G169" s="32">
        <v>2</v>
      </c>
      <c r="H169" s="27"/>
      <c r="I169" s="27"/>
      <c r="J169" s="28"/>
      <c r="K169" s="28"/>
      <c r="L169" s="29"/>
    </row>
    <row r="170" spans="1:12" s="16" customFormat="1" ht="12" x14ac:dyDescent="0.15">
      <c r="A170" s="30"/>
      <c r="B170" s="25" t="s">
        <v>326</v>
      </c>
      <c r="C170" s="31">
        <v>0</v>
      </c>
      <c r="D170" s="32">
        <v>0</v>
      </c>
      <c r="E170" s="32">
        <v>1</v>
      </c>
      <c r="F170" s="32">
        <v>0</v>
      </c>
      <c r="G170" s="32">
        <v>1</v>
      </c>
      <c r="H170" s="27"/>
      <c r="I170" s="27"/>
      <c r="J170" s="28"/>
      <c r="K170" s="28"/>
      <c r="L170" s="29"/>
    </row>
    <row r="171" spans="1:12" s="16" customFormat="1" ht="12" x14ac:dyDescent="0.15">
      <c r="A171" s="30"/>
      <c r="B171" s="25" t="s">
        <v>327</v>
      </c>
      <c r="C171" s="31">
        <v>0</v>
      </c>
      <c r="D171" s="32">
        <v>0</v>
      </c>
      <c r="E171" s="32">
        <v>1</v>
      </c>
      <c r="F171" s="32">
        <v>1</v>
      </c>
      <c r="G171" s="32">
        <v>2</v>
      </c>
      <c r="H171" s="27"/>
      <c r="I171" s="27"/>
      <c r="J171" s="28"/>
      <c r="K171" s="28"/>
      <c r="L171" s="29"/>
    </row>
    <row r="172" spans="1:12" s="16" customFormat="1" ht="12" x14ac:dyDescent="0.15">
      <c r="A172" s="30"/>
      <c r="B172" s="25" t="s">
        <v>328</v>
      </c>
      <c r="C172" s="31">
        <v>0</v>
      </c>
      <c r="D172" s="32">
        <v>0</v>
      </c>
      <c r="E172" s="32">
        <v>1</v>
      </c>
      <c r="F172" s="32">
        <v>1</v>
      </c>
      <c r="G172" s="32">
        <v>2</v>
      </c>
      <c r="H172" s="27"/>
      <c r="I172" s="27"/>
      <c r="J172" s="28"/>
      <c r="K172" s="28"/>
      <c r="L172" s="29"/>
    </row>
    <row r="173" spans="1:12" s="16" customFormat="1" ht="12" x14ac:dyDescent="0.15">
      <c r="A173" s="30"/>
      <c r="B173" s="25" t="s">
        <v>329</v>
      </c>
      <c r="C173" s="31">
        <v>0</v>
      </c>
      <c r="D173" s="32">
        <v>0</v>
      </c>
      <c r="E173" s="32">
        <v>1</v>
      </c>
      <c r="F173" s="32">
        <v>1</v>
      </c>
      <c r="G173" s="32">
        <v>2</v>
      </c>
      <c r="H173" s="27"/>
      <c r="I173" s="27"/>
      <c r="J173" s="28"/>
      <c r="K173" s="28"/>
      <c r="L173" s="29"/>
    </row>
    <row r="174" spans="1:12" s="16" customFormat="1" ht="12" x14ac:dyDescent="0.15">
      <c r="A174" s="30"/>
      <c r="B174" s="25" t="s">
        <v>330</v>
      </c>
      <c r="C174" s="31">
        <v>0</v>
      </c>
      <c r="D174" s="32">
        <v>1</v>
      </c>
      <c r="E174" s="32">
        <v>0</v>
      </c>
      <c r="F174" s="32">
        <v>1</v>
      </c>
      <c r="G174" s="32">
        <v>2</v>
      </c>
      <c r="H174" s="27"/>
      <c r="I174" s="27"/>
      <c r="J174" s="28"/>
      <c r="K174" s="28"/>
      <c r="L174" s="29"/>
    </row>
    <row r="175" spans="1:12" s="16" customFormat="1" ht="12" x14ac:dyDescent="0.15">
      <c r="A175" s="30"/>
      <c r="B175" s="25" t="s">
        <v>331</v>
      </c>
      <c r="C175" s="31">
        <v>0</v>
      </c>
      <c r="D175" s="32">
        <v>0</v>
      </c>
      <c r="E175" s="32">
        <v>1</v>
      </c>
      <c r="F175" s="32">
        <v>2</v>
      </c>
      <c r="G175" s="32">
        <v>3</v>
      </c>
      <c r="H175" s="27"/>
      <c r="I175" s="27"/>
      <c r="J175" s="28"/>
      <c r="K175" s="28"/>
      <c r="L175" s="29"/>
    </row>
    <row r="176" spans="1:12" s="16" customFormat="1" ht="12" x14ac:dyDescent="0.15">
      <c r="A176" s="30"/>
      <c r="B176" s="25" t="s">
        <v>332</v>
      </c>
      <c r="C176" s="31">
        <v>0</v>
      </c>
      <c r="D176" s="32">
        <v>1</v>
      </c>
      <c r="E176" s="32">
        <v>2</v>
      </c>
      <c r="F176" s="32">
        <v>0</v>
      </c>
      <c r="G176" s="32">
        <v>3</v>
      </c>
      <c r="H176" s="27"/>
      <c r="I176" s="27"/>
      <c r="J176" s="28"/>
      <c r="K176" s="28"/>
      <c r="L176" s="29"/>
    </row>
    <row r="177" spans="1:12" s="16" customFormat="1" ht="12" x14ac:dyDescent="0.15">
      <c r="A177" s="30"/>
      <c r="B177" s="25" t="s">
        <v>333</v>
      </c>
      <c r="C177" s="31">
        <v>0</v>
      </c>
      <c r="D177" s="32">
        <v>0</v>
      </c>
      <c r="E177" s="32">
        <v>2</v>
      </c>
      <c r="F177" s="32">
        <v>1</v>
      </c>
      <c r="G177" s="32">
        <v>3</v>
      </c>
      <c r="H177" s="27"/>
      <c r="I177" s="27"/>
      <c r="J177" s="28"/>
      <c r="K177" s="28"/>
      <c r="L177" s="29"/>
    </row>
    <row r="178" spans="1:12" s="16" customFormat="1" ht="12" x14ac:dyDescent="0.15">
      <c r="A178" s="30"/>
      <c r="B178" s="25" t="s">
        <v>334</v>
      </c>
      <c r="C178" s="31">
        <v>0</v>
      </c>
      <c r="D178" s="32">
        <v>1</v>
      </c>
      <c r="E178" s="32">
        <v>1</v>
      </c>
      <c r="F178" s="32">
        <v>1</v>
      </c>
      <c r="G178" s="32">
        <v>3</v>
      </c>
      <c r="H178" s="27"/>
      <c r="I178" s="27"/>
      <c r="J178" s="28"/>
      <c r="K178" s="28"/>
      <c r="L178" s="29"/>
    </row>
    <row r="179" spans="1:12" s="16" customFormat="1" ht="12" x14ac:dyDescent="0.15">
      <c r="A179" s="30"/>
      <c r="B179" s="25" t="s">
        <v>335</v>
      </c>
      <c r="C179" s="31">
        <v>0</v>
      </c>
      <c r="D179" s="32">
        <v>3</v>
      </c>
      <c r="E179" s="32">
        <v>0</v>
      </c>
      <c r="F179" s="32">
        <v>0</v>
      </c>
      <c r="G179" s="32">
        <v>3</v>
      </c>
      <c r="H179" s="27"/>
      <c r="I179" s="27"/>
      <c r="J179" s="28"/>
      <c r="K179" s="28"/>
      <c r="L179" s="29"/>
    </row>
    <row r="180" spans="1:12" s="16" customFormat="1" ht="12" x14ac:dyDescent="0.15">
      <c r="A180" s="30"/>
      <c r="B180" s="25" t="s">
        <v>336</v>
      </c>
      <c r="C180" s="31">
        <v>0</v>
      </c>
      <c r="D180" s="32">
        <v>0</v>
      </c>
      <c r="E180" s="32">
        <v>2</v>
      </c>
      <c r="F180" s="32">
        <v>1</v>
      </c>
      <c r="G180" s="32">
        <v>3</v>
      </c>
      <c r="H180" s="27"/>
      <c r="I180" s="27"/>
      <c r="J180" s="28"/>
      <c r="K180" s="28"/>
      <c r="L180" s="29"/>
    </row>
    <row r="181" spans="1:12" s="16" customFormat="1" ht="12" x14ac:dyDescent="0.15">
      <c r="A181" s="30"/>
      <c r="B181" s="25" t="s">
        <v>337</v>
      </c>
      <c r="C181" s="31">
        <v>0</v>
      </c>
      <c r="D181" s="32">
        <v>2</v>
      </c>
      <c r="E181" s="32">
        <v>2</v>
      </c>
      <c r="F181" s="32">
        <v>2</v>
      </c>
      <c r="G181" s="32">
        <v>6</v>
      </c>
      <c r="H181" s="27"/>
      <c r="I181" s="27"/>
      <c r="J181" s="28"/>
      <c r="K181" s="28"/>
      <c r="L181" s="29"/>
    </row>
    <row r="182" spans="1:12" s="16" customFormat="1" ht="12" x14ac:dyDescent="0.15">
      <c r="A182" s="30"/>
      <c r="B182" s="25" t="s">
        <v>338</v>
      </c>
      <c r="C182" s="31">
        <v>0</v>
      </c>
      <c r="D182" s="32">
        <v>1</v>
      </c>
      <c r="E182" s="32">
        <v>1</v>
      </c>
      <c r="F182" s="32">
        <v>4</v>
      </c>
      <c r="G182" s="32">
        <v>6</v>
      </c>
      <c r="H182" s="27"/>
      <c r="I182" s="27"/>
      <c r="J182" s="28"/>
      <c r="K182" s="28"/>
      <c r="L182" s="29"/>
    </row>
    <row r="183" spans="1:12" s="16" customFormat="1" ht="12" x14ac:dyDescent="0.15">
      <c r="A183" s="30"/>
      <c r="B183" s="25" t="s">
        <v>339</v>
      </c>
      <c r="C183" s="31">
        <v>0</v>
      </c>
      <c r="D183" s="32">
        <v>2</v>
      </c>
      <c r="E183" s="32">
        <v>2</v>
      </c>
      <c r="F183" s="32">
        <v>4</v>
      </c>
      <c r="G183" s="32">
        <v>8</v>
      </c>
      <c r="H183" s="27"/>
      <c r="I183" s="27"/>
      <c r="J183" s="28"/>
      <c r="K183" s="28"/>
      <c r="L183" s="29"/>
    </row>
    <row r="184" spans="1:12" s="16" customFormat="1" ht="12" x14ac:dyDescent="0.15">
      <c r="A184" s="30"/>
      <c r="B184" s="25" t="s">
        <v>340</v>
      </c>
      <c r="C184" s="31">
        <v>0</v>
      </c>
      <c r="D184" s="32">
        <v>1</v>
      </c>
      <c r="E184" s="32">
        <v>0</v>
      </c>
      <c r="F184" s="32">
        <v>2</v>
      </c>
      <c r="G184" s="32">
        <v>3</v>
      </c>
      <c r="H184" s="27"/>
      <c r="I184" s="27"/>
      <c r="J184" s="28"/>
      <c r="K184" s="28"/>
      <c r="L184" s="29"/>
    </row>
    <row r="185" spans="1:12" s="16" customFormat="1" ht="12" x14ac:dyDescent="0.15">
      <c r="A185" s="30"/>
      <c r="B185" s="25" t="s">
        <v>341</v>
      </c>
      <c r="C185" s="31">
        <v>0</v>
      </c>
      <c r="D185" s="32">
        <v>4</v>
      </c>
      <c r="E185" s="32">
        <v>1</v>
      </c>
      <c r="F185" s="32">
        <v>3</v>
      </c>
      <c r="G185" s="32">
        <v>8</v>
      </c>
      <c r="H185" s="27"/>
      <c r="I185" s="27"/>
      <c r="J185" s="28"/>
      <c r="K185" s="28"/>
      <c r="L185" s="29"/>
    </row>
    <row r="186" spans="1:12" s="16" customFormat="1" ht="12" x14ac:dyDescent="0.15">
      <c r="A186" s="30"/>
      <c r="B186" s="25" t="s">
        <v>342</v>
      </c>
      <c r="C186" s="31">
        <v>0</v>
      </c>
      <c r="D186" s="32">
        <v>3</v>
      </c>
      <c r="E186" s="32">
        <v>1</v>
      </c>
      <c r="F186" s="32">
        <v>3</v>
      </c>
      <c r="G186" s="32">
        <v>7</v>
      </c>
      <c r="H186" s="27"/>
      <c r="I186" s="27"/>
      <c r="J186" s="28"/>
      <c r="K186" s="28"/>
      <c r="L186" s="29"/>
    </row>
    <row r="187" spans="1:12" s="16" customFormat="1" ht="12" x14ac:dyDescent="0.15">
      <c r="A187" s="30"/>
      <c r="B187" s="25" t="s">
        <v>343</v>
      </c>
      <c r="C187" s="31">
        <v>0</v>
      </c>
      <c r="D187" s="32">
        <v>2</v>
      </c>
      <c r="E187" s="32">
        <v>2</v>
      </c>
      <c r="F187" s="32">
        <v>1</v>
      </c>
      <c r="G187" s="32">
        <v>5</v>
      </c>
      <c r="H187" s="27"/>
      <c r="I187" s="27"/>
      <c r="J187" s="28"/>
      <c r="K187" s="28"/>
      <c r="L187" s="29"/>
    </row>
    <row r="188" spans="1:12" s="16" customFormat="1" ht="12" x14ac:dyDescent="0.15">
      <c r="A188" s="30"/>
      <c r="B188" s="25" t="s">
        <v>344</v>
      </c>
      <c r="C188" s="31">
        <v>0</v>
      </c>
      <c r="D188" s="32">
        <v>0</v>
      </c>
      <c r="E188" s="32">
        <v>1</v>
      </c>
      <c r="F188" s="32">
        <v>4</v>
      </c>
      <c r="G188" s="32">
        <v>5</v>
      </c>
      <c r="H188" s="27"/>
      <c r="I188" s="27"/>
      <c r="J188" s="28"/>
      <c r="K188" s="28"/>
      <c r="L188" s="29"/>
    </row>
    <row r="189" spans="1:12" s="16" customFormat="1" ht="12" x14ac:dyDescent="0.15">
      <c r="A189" s="30"/>
      <c r="B189" s="25" t="s">
        <v>345</v>
      </c>
      <c r="C189" s="31">
        <v>0</v>
      </c>
      <c r="D189" s="32">
        <v>0</v>
      </c>
      <c r="E189" s="32">
        <v>4</v>
      </c>
      <c r="F189" s="32">
        <v>2</v>
      </c>
      <c r="G189" s="32">
        <v>6</v>
      </c>
      <c r="H189" s="27"/>
      <c r="I189" s="27"/>
      <c r="J189" s="28"/>
      <c r="K189" s="28"/>
      <c r="L189" s="29"/>
    </row>
    <row r="190" spans="1:12" s="16" customFormat="1" ht="12" x14ac:dyDescent="0.15">
      <c r="A190" s="30"/>
      <c r="B190" s="25" t="s">
        <v>346</v>
      </c>
      <c r="C190" s="31">
        <v>0</v>
      </c>
      <c r="D190" s="32">
        <v>0</v>
      </c>
      <c r="E190" s="32">
        <v>1</v>
      </c>
      <c r="F190" s="32">
        <v>3</v>
      </c>
      <c r="G190" s="32">
        <v>4</v>
      </c>
      <c r="H190" s="27"/>
      <c r="I190" s="27"/>
      <c r="J190" s="28"/>
      <c r="K190" s="28"/>
      <c r="L190" s="29"/>
    </row>
    <row r="191" spans="1:12" s="16" customFormat="1" ht="12" x14ac:dyDescent="0.15">
      <c r="A191" s="30"/>
      <c r="B191" s="25" t="s">
        <v>347</v>
      </c>
      <c r="C191" s="31">
        <v>0</v>
      </c>
      <c r="D191" s="32">
        <v>1</v>
      </c>
      <c r="E191" s="32">
        <v>3</v>
      </c>
      <c r="F191" s="32">
        <v>3</v>
      </c>
      <c r="G191" s="32">
        <v>7</v>
      </c>
      <c r="H191" s="27"/>
      <c r="I191" s="27"/>
      <c r="J191" s="28"/>
      <c r="K191" s="28"/>
      <c r="L191" s="29"/>
    </row>
    <row r="192" spans="1:12" s="16" customFormat="1" ht="12" x14ac:dyDescent="0.15">
      <c r="A192" s="30"/>
      <c r="B192" s="25" t="s">
        <v>348</v>
      </c>
      <c r="C192" s="31">
        <v>0</v>
      </c>
      <c r="D192" s="32">
        <v>2</v>
      </c>
      <c r="E192" s="32">
        <v>0</v>
      </c>
      <c r="F192" s="32">
        <v>8</v>
      </c>
      <c r="G192" s="32">
        <v>10</v>
      </c>
      <c r="H192" s="27"/>
      <c r="I192" s="27"/>
      <c r="J192" s="28"/>
      <c r="K192" s="28"/>
      <c r="L192" s="29"/>
    </row>
    <row r="193" spans="1:12" s="16" customFormat="1" ht="12" x14ac:dyDescent="0.15">
      <c r="A193" s="30"/>
      <c r="B193" s="25" t="s">
        <v>349</v>
      </c>
      <c r="C193" s="31">
        <v>0</v>
      </c>
      <c r="D193" s="32">
        <v>1</v>
      </c>
      <c r="E193" s="32">
        <v>1</v>
      </c>
      <c r="F193" s="32">
        <v>2</v>
      </c>
      <c r="G193" s="32">
        <v>4</v>
      </c>
      <c r="H193" s="27"/>
      <c r="I193" s="27"/>
      <c r="J193" s="28"/>
      <c r="K193" s="28"/>
      <c r="L193" s="29"/>
    </row>
    <row r="194" spans="1:12" s="16" customFormat="1" ht="12" x14ac:dyDescent="0.15">
      <c r="A194" s="30"/>
      <c r="B194" s="25" t="s">
        <v>350</v>
      </c>
      <c r="C194" s="31">
        <v>0</v>
      </c>
      <c r="D194" s="32">
        <v>0</v>
      </c>
      <c r="E194" s="32">
        <v>2</v>
      </c>
      <c r="F194" s="32">
        <v>2</v>
      </c>
      <c r="G194" s="32">
        <v>4</v>
      </c>
      <c r="H194" s="27"/>
      <c r="I194" s="27"/>
      <c r="J194" s="28"/>
      <c r="K194" s="28"/>
      <c r="L194" s="29"/>
    </row>
    <row r="195" spans="1:12" s="16" customFormat="1" ht="12" x14ac:dyDescent="0.15">
      <c r="A195" s="30"/>
      <c r="B195" s="25" t="s">
        <v>351</v>
      </c>
      <c r="C195" s="31">
        <v>0</v>
      </c>
      <c r="D195" s="32">
        <v>0</v>
      </c>
      <c r="E195" s="32">
        <v>2</v>
      </c>
      <c r="F195" s="32">
        <v>0</v>
      </c>
      <c r="G195" s="32">
        <v>2</v>
      </c>
      <c r="H195" s="27"/>
      <c r="I195" s="27"/>
      <c r="J195" s="28"/>
      <c r="K195" s="28"/>
      <c r="L195" s="29"/>
    </row>
    <row r="196" spans="1:12" s="16" customFormat="1" ht="12" x14ac:dyDescent="0.15">
      <c r="A196" s="30"/>
      <c r="B196" s="25" t="s">
        <v>352</v>
      </c>
      <c r="C196" s="31">
        <v>0</v>
      </c>
      <c r="D196" s="32">
        <v>1</v>
      </c>
      <c r="E196" s="32">
        <v>1</v>
      </c>
      <c r="F196" s="32">
        <v>2</v>
      </c>
      <c r="G196" s="32">
        <v>4</v>
      </c>
      <c r="H196" s="27"/>
      <c r="I196" s="27"/>
      <c r="J196" s="28"/>
      <c r="K196" s="28"/>
      <c r="L196" s="29"/>
    </row>
    <row r="197" spans="1:12" s="16" customFormat="1" ht="12" x14ac:dyDescent="0.15">
      <c r="A197" s="30"/>
      <c r="B197" s="25" t="s">
        <v>353</v>
      </c>
      <c r="C197" s="31">
        <v>0</v>
      </c>
      <c r="D197" s="32">
        <v>0</v>
      </c>
      <c r="E197" s="32">
        <v>1</v>
      </c>
      <c r="F197" s="32">
        <v>2</v>
      </c>
      <c r="G197" s="32">
        <v>3</v>
      </c>
      <c r="H197" s="27"/>
      <c r="I197" s="27"/>
      <c r="J197" s="28"/>
      <c r="K197" s="28"/>
      <c r="L197" s="29"/>
    </row>
    <row r="198" spans="1:12" s="16" customFormat="1" ht="12" x14ac:dyDescent="0.15">
      <c r="A198" s="30"/>
      <c r="B198" s="25" t="s">
        <v>354</v>
      </c>
      <c r="C198" s="31">
        <v>0</v>
      </c>
      <c r="D198" s="32">
        <v>0</v>
      </c>
      <c r="E198" s="32">
        <v>1</v>
      </c>
      <c r="F198" s="32">
        <v>1</v>
      </c>
      <c r="G198" s="32">
        <v>2</v>
      </c>
      <c r="H198" s="27"/>
      <c r="I198" s="27"/>
      <c r="J198" s="28"/>
      <c r="K198" s="28"/>
      <c r="L198" s="29"/>
    </row>
    <row r="199" spans="1:12" s="16" customFormat="1" ht="12" x14ac:dyDescent="0.15">
      <c r="A199" s="30"/>
      <c r="B199" s="25" t="s">
        <v>355</v>
      </c>
      <c r="C199" s="31">
        <v>0</v>
      </c>
      <c r="D199" s="32">
        <v>0</v>
      </c>
      <c r="E199" s="32">
        <v>1</v>
      </c>
      <c r="F199" s="32">
        <v>1</v>
      </c>
      <c r="G199" s="32">
        <v>2</v>
      </c>
      <c r="H199" s="27"/>
      <c r="I199" s="27"/>
      <c r="J199" s="28"/>
      <c r="K199" s="28"/>
      <c r="L199" s="29"/>
    </row>
    <row r="200" spans="1:12" s="16" customFormat="1" ht="12" x14ac:dyDescent="0.15">
      <c r="A200" s="30"/>
      <c r="B200" s="25" t="s">
        <v>356</v>
      </c>
      <c r="C200" s="31">
        <v>0</v>
      </c>
      <c r="D200" s="32">
        <v>1</v>
      </c>
      <c r="E200" s="32">
        <v>1</v>
      </c>
      <c r="F200" s="32">
        <v>1</v>
      </c>
      <c r="G200" s="32">
        <v>3</v>
      </c>
      <c r="H200" s="27"/>
      <c r="I200" s="27"/>
      <c r="J200" s="28"/>
      <c r="K200" s="28"/>
      <c r="L200" s="29"/>
    </row>
    <row r="201" spans="1:12" s="16" customFormat="1" ht="12" x14ac:dyDescent="0.15">
      <c r="A201" s="30"/>
      <c r="B201" s="25" t="s">
        <v>357</v>
      </c>
      <c r="C201" s="31">
        <v>0</v>
      </c>
      <c r="D201" s="32">
        <v>1</v>
      </c>
      <c r="E201" s="32">
        <v>1</v>
      </c>
      <c r="F201" s="32">
        <v>1</v>
      </c>
      <c r="G201" s="32">
        <v>3</v>
      </c>
      <c r="H201" s="27"/>
      <c r="I201" s="27"/>
      <c r="J201" s="28"/>
      <c r="K201" s="28"/>
      <c r="L201" s="29"/>
    </row>
    <row r="202" spans="1:12" s="16" customFormat="1" ht="12" x14ac:dyDescent="0.15">
      <c r="A202" s="30"/>
      <c r="B202" s="25" t="s">
        <v>358</v>
      </c>
      <c r="C202" s="31">
        <v>0</v>
      </c>
      <c r="D202" s="32">
        <v>1</v>
      </c>
      <c r="E202" s="32">
        <v>1</v>
      </c>
      <c r="F202" s="32">
        <v>1</v>
      </c>
      <c r="G202" s="32">
        <v>3</v>
      </c>
      <c r="H202" s="27"/>
      <c r="I202" s="27"/>
      <c r="J202" s="28"/>
      <c r="K202" s="28"/>
      <c r="L202" s="29"/>
    </row>
    <row r="203" spans="1:12" s="16" customFormat="1" ht="12" x14ac:dyDescent="0.15">
      <c r="A203" s="30"/>
      <c r="B203" s="25" t="s">
        <v>359</v>
      </c>
      <c r="C203" s="31">
        <v>0</v>
      </c>
      <c r="D203" s="32">
        <v>0</v>
      </c>
      <c r="E203" s="32">
        <v>1</v>
      </c>
      <c r="F203" s="32">
        <v>0</v>
      </c>
      <c r="G203" s="32">
        <v>1</v>
      </c>
      <c r="H203" s="27"/>
      <c r="I203" s="27"/>
      <c r="J203" s="28"/>
      <c r="K203" s="28"/>
      <c r="L203" s="29"/>
    </row>
    <row r="204" spans="1:12" s="16" customFormat="1" ht="12" x14ac:dyDescent="0.15">
      <c r="A204" s="30"/>
      <c r="B204" s="25" t="s">
        <v>360</v>
      </c>
      <c r="C204" s="31">
        <v>0</v>
      </c>
      <c r="D204" s="32">
        <v>0</v>
      </c>
      <c r="E204" s="32">
        <v>0</v>
      </c>
      <c r="F204" s="32">
        <v>0</v>
      </c>
      <c r="G204" s="32">
        <v>0</v>
      </c>
      <c r="H204" s="27"/>
      <c r="I204" s="27"/>
      <c r="J204" s="28"/>
      <c r="K204" s="28"/>
      <c r="L204" s="29"/>
    </row>
    <row r="205" spans="1:12" s="16" customFormat="1" ht="12" x14ac:dyDescent="0.15">
      <c r="A205" s="30"/>
      <c r="B205" s="25" t="s">
        <v>361</v>
      </c>
      <c r="C205" s="31">
        <v>0</v>
      </c>
      <c r="D205" s="32">
        <v>0</v>
      </c>
      <c r="E205" s="32">
        <v>0</v>
      </c>
      <c r="F205" s="32">
        <v>1</v>
      </c>
      <c r="G205" s="32">
        <v>1</v>
      </c>
      <c r="H205" s="27"/>
      <c r="I205" s="27"/>
      <c r="J205" s="28"/>
      <c r="K205" s="28"/>
      <c r="L205" s="29"/>
    </row>
    <row r="206" spans="1:12" s="16" customFormat="1" ht="12" x14ac:dyDescent="0.15">
      <c r="A206" s="30"/>
      <c r="B206" s="25" t="s">
        <v>362</v>
      </c>
      <c r="C206" s="31">
        <v>0</v>
      </c>
      <c r="D206" s="32">
        <v>0</v>
      </c>
      <c r="E206" s="32">
        <v>1</v>
      </c>
      <c r="F206" s="32">
        <v>1</v>
      </c>
      <c r="G206" s="32">
        <v>2</v>
      </c>
      <c r="H206" s="27"/>
      <c r="I206" s="27"/>
      <c r="J206" s="28"/>
      <c r="K206" s="28"/>
      <c r="L206" s="29"/>
    </row>
    <row r="207" spans="1:12" s="16" customFormat="1" ht="12" x14ac:dyDescent="0.15">
      <c r="A207" s="30"/>
      <c r="B207" s="25" t="s">
        <v>363</v>
      </c>
      <c r="C207" s="31">
        <v>0</v>
      </c>
      <c r="D207" s="32">
        <v>0</v>
      </c>
      <c r="E207" s="32">
        <v>0</v>
      </c>
      <c r="F207" s="32">
        <v>1</v>
      </c>
      <c r="G207" s="32">
        <v>1</v>
      </c>
      <c r="H207" s="27"/>
      <c r="I207" s="27"/>
      <c r="J207" s="28"/>
      <c r="K207" s="28"/>
      <c r="L207" s="29"/>
    </row>
    <row r="208" spans="1:12" s="16" customFormat="1" ht="12" x14ac:dyDescent="0.15">
      <c r="A208" s="30"/>
      <c r="B208" s="25" t="s">
        <v>364</v>
      </c>
      <c r="C208" s="31">
        <v>0</v>
      </c>
      <c r="D208" s="32">
        <v>0</v>
      </c>
      <c r="E208" s="32">
        <v>1</v>
      </c>
      <c r="F208" s="32">
        <v>1</v>
      </c>
      <c r="G208" s="32">
        <v>2</v>
      </c>
      <c r="H208" s="27"/>
      <c r="I208" s="27"/>
      <c r="J208" s="28"/>
      <c r="K208" s="28"/>
      <c r="L208" s="29"/>
    </row>
    <row r="209" spans="1:12" s="16" customFormat="1" ht="12" x14ac:dyDescent="0.15">
      <c r="A209" s="30"/>
      <c r="B209" s="25" t="s">
        <v>365</v>
      </c>
      <c r="C209" s="31">
        <v>0</v>
      </c>
      <c r="D209" s="32">
        <v>0</v>
      </c>
      <c r="E209" s="32">
        <v>1</v>
      </c>
      <c r="F209" s="32">
        <v>0</v>
      </c>
      <c r="G209" s="32">
        <v>1</v>
      </c>
      <c r="H209" s="27"/>
      <c r="I209" s="27"/>
      <c r="J209" s="28"/>
      <c r="K209" s="28"/>
      <c r="L209" s="29"/>
    </row>
    <row r="210" spans="1:12" s="16" customFormat="1" ht="12" x14ac:dyDescent="0.15">
      <c r="A210" s="30"/>
      <c r="B210" s="25" t="s">
        <v>366</v>
      </c>
      <c r="C210" s="31">
        <v>0</v>
      </c>
      <c r="D210" s="32">
        <v>0</v>
      </c>
      <c r="E210" s="32">
        <v>0</v>
      </c>
      <c r="F210" s="32">
        <v>2</v>
      </c>
      <c r="G210" s="32">
        <v>2</v>
      </c>
      <c r="H210" s="27"/>
      <c r="I210" s="27"/>
      <c r="J210" s="28"/>
      <c r="K210" s="28"/>
      <c r="L210" s="29"/>
    </row>
    <row r="211" spans="1:12" s="16" customFormat="1" ht="12" x14ac:dyDescent="0.15">
      <c r="A211" s="30"/>
      <c r="B211" s="25" t="s">
        <v>367</v>
      </c>
      <c r="C211" s="31">
        <v>0</v>
      </c>
      <c r="D211" s="32">
        <v>0</v>
      </c>
      <c r="E211" s="32">
        <v>0</v>
      </c>
      <c r="F211" s="32">
        <v>0</v>
      </c>
      <c r="G211" s="32">
        <v>0</v>
      </c>
      <c r="H211" s="27"/>
      <c r="I211" s="27"/>
      <c r="J211" s="28"/>
      <c r="K211" s="28"/>
      <c r="L211" s="29"/>
    </row>
    <row r="212" spans="1:12" s="16" customFormat="1" ht="12" x14ac:dyDescent="0.15">
      <c r="A212" s="30"/>
      <c r="B212" s="25" t="s">
        <v>368</v>
      </c>
      <c r="C212" s="31">
        <v>0</v>
      </c>
      <c r="D212" s="32">
        <v>0</v>
      </c>
      <c r="E212" s="32">
        <v>0</v>
      </c>
      <c r="F212" s="32">
        <v>0</v>
      </c>
      <c r="G212" s="32">
        <v>0</v>
      </c>
      <c r="H212" s="27"/>
      <c r="I212" s="27"/>
      <c r="J212" s="28"/>
      <c r="K212" s="28"/>
      <c r="L212" s="29"/>
    </row>
    <row r="213" spans="1:12" s="16" customFormat="1" ht="12" x14ac:dyDescent="0.15">
      <c r="A213" s="30"/>
      <c r="B213" s="25" t="s">
        <v>369</v>
      </c>
      <c r="C213" s="31">
        <v>0</v>
      </c>
      <c r="D213" s="32">
        <v>1</v>
      </c>
      <c r="E213" s="32">
        <v>0</v>
      </c>
      <c r="F213" s="32">
        <v>1</v>
      </c>
      <c r="G213" s="32">
        <v>2</v>
      </c>
      <c r="H213" s="27"/>
      <c r="I213" s="27"/>
      <c r="J213" s="28"/>
      <c r="K213" s="28"/>
      <c r="L213" s="29"/>
    </row>
    <row r="214" spans="1:12" s="16" customFormat="1" ht="12" x14ac:dyDescent="0.15">
      <c r="A214" s="30"/>
      <c r="B214" s="25" t="s">
        <v>370</v>
      </c>
      <c r="C214" s="31">
        <v>0</v>
      </c>
      <c r="D214" s="32">
        <v>1</v>
      </c>
      <c r="E214" s="32">
        <v>0</v>
      </c>
      <c r="F214" s="32">
        <v>1</v>
      </c>
      <c r="G214" s="32">
        <v>2</v>
      </c>
      <c r="H214" s="27"/>
      <c r="I214" s="27"/>
      <c r="J214" s="28"/>
      <c r="K214" s="28"/>
      <c r="L214" s="29"/>
    </row>
    <row r="215" spans="1:12" s="16" customFormat="1" ht="12" x14ac:dyDescent="0.15">
      <c r="A215" s="30"/>
      <c r="B215" s="25" t="s">
        <v>371</v>
      </c>
      <c r="C215" s="31">
        <v>0</v>
      </c>
      <c r="D215" s="32">
        <v>2</v>
      </c>
      <c r="E215" s="32">
        <v>1</v>
      </c>
      <c r="F215" s="32">
        <v>4</v>
      </c>
      <c r="G215" s="32">
        <v>7</v>
      </c>
      <c r="H215" s="27"/>
      <c r="I215" s="27"/>
      <c r="J215" s="28"/>
      <c r="K215" s="28"/>
      <c r="L215" s="29"/>
    </row>
    <row r="216" spans="1:12" s="16" customFormat="1" ht="12" x14ac:dyDescent="0.15">
      <c r="A216" s="30"/>
      <c r="B216" s="25" t="s">
        <v>372</v>
      </c>
      <c r="C216" s="31">
        <v>0</v>
      </c>
      <c r="D216" s="32">
        <v>0</v>
      </c>
      <c r="E216" s="32">
        <v>1</v>
      </c>
      <c r="F216" s="32">
        <v>2</v>
      </c>
      <c r="G216" s="32">
        <v>3</v>
      </c>
      <c r="H216" s="27"/>
      <c r="I216" s="27"/>
      <c r="J216" s="28"/>
      <c r="K216" s="28"/>
      <c r="L216" s="29"/>
    </row>
    <row r="217" spans="1:12" s="16" customFormat="1" ht="12" x14ac:dyDescent="0.15">
      <c r="A217" s="30"/>
      <c r="B217" s="25" t="s">
        <v>373</v>
      </c>
      <c r="C217" s="31">
        <v>0</v>
      </c>
      <c r="D217" s="32">
        <v>1</v>
      </c>
      <c r="E217" s="32">
        <v>0</v>
      </c>
      <c r="F217" s="32">
        <v>2</v>
      </c>
      <c r="G217" s="32">
        <v>3</v>
      </c>
      <c r="H217" s="27"/>
      <c r="I217" s="27"/>
      <c r="J217" s="28"/>
      <c r="K217" s="28"/>
      <c r="L217" s="29"/>
    </row>
    <row r="218" spans="1:12" s="16" customFormat="1" ht="12" x14ac:dyDescent="0.15">
      <c r="A218" s="30"/>
      <c r="B218" s="25" t="s">
        <v>374</v>
      </c>
      <c r="C218" s="31">
        <v>0</v>
      </c>
      <c r="D218" s="32">
        <v>1</v>
      </c>
      <c r="E218" s="32">
        <v>0</v>
      </c>
      <c r="F218" s="32">
        <v>1</v>
      </c>
      <c r="G218" s="32">
        <v>2</v>
      </c>
      <c r="H218" s="27"/>
      <c r="I218" s="27"/>
      <c r="J218" s="28"/>
      <c r="K218" s="28"/>
      <c r="L218" s="29"/>
    </row>
    <row r="219" spans="1:12" s="16" customFormat="1" ht="12" x14ac:dyDescent="0.15">
      <c r="A219" s="30"/>
      <c r="B219" s="25" t="s">
        <v>375</v>
      </c>
      <c r="C219" s="31">
        <v>0</v>
      </c>
      <c r="D219" s="32">
        <v>0</v>
      </c>
      <c r="E219" s="32">
        <v>0</v>
      </c>
      <c r="F219" s="32">
        <v>1</v>
      </c>
      <c r="G219" s="32">
        <v>1</v>
      </c>
      <c r="H219" s="27"/>
      <c r="I219" s="27"/>
      <c r="J219" s="28"/>
      <c r="K219" s="28"/>
      <c r="L219" s="29"/>
    </row>
    <row r="220" spans="1:12" s="16" customFormat="1" ht="12" x14ac:dyDescent="0.15">
      <c r="A220" s="30"/>
      <c r="B220" s="25" t="s">
        <v>376</v>
      </c>
      <c r="C220" s="31">
        <v>0</v>
      </c>
      <c r="D220" s="32">
        <v>2</v>
      </c>
      <c r="E220" s="32">
        <v>1</v>
      </c>
      <c r="F220" s="32">
        <v>1</v>
      </c>
      <c r="G220" s="32">
        <v>4</v>
      </c>
      <c r="H220" s="27"/>
      <c r="I220" s="27"/>
      <c r="J220" s="28"/>
      <c r="K220" s="28"/>
      <c r="L220" s="29"/>
    </row>
    <row r="221" spans="1:12" s="16" customFormat="1" ht="12" x14ac:dyDescent="0.15">
      <c r="A221" s="30"/>
      <c r="B221" s="25" t="s">
        <v>377</v>
      </c>
      <c r="C221" s="31">
        <v>0</v>
      </c>
      <c r="D221" s="32">
        <v>1</v>
      </c>
      <c r="E221" s="32">
        <v>0</v>
      </c>
      <c r="F221" s="32">
        <v>1</v>
      </c>
      <c r="G221" s="32">
        <v>2</v>
      </c>
      <c r="H221" s="27"/>
      <c r="I221" s="27"/>
      <c r="J221" s="28"/>
      <c r="K221" s="28"/>
      <c r="L221" s="29"/>
    </row>
    <row r="222" spans="1:12" s="16" customFormat="1" ht="12" x14ac:dyDescent="0.15">
      <c r="A222" s="30"/>
      <c r="B222" s="25" t="s">
        <v>378</v>
      </c>
      <c r="C222" s="31">
        <v>0</v>
      </c>
      <c r="D222" s="32">
        <v>1</v>
      </c>
      <c r="E222" s="32">
        <v>1</v>
      </c>
      <c r="F222" s="32">
        <v>1</v>
      </c>
      <c r="G222" s="32">
        <v>3</v>
      </c>
      <c r="H222" s="27"/>
      <c r="I222" s="27"/>
      <c r="J222" s="28"/>
      <c r="K222" s="28"/>
      <c r="L222" s="29"/>
    </row>
    <row r="223" spans="1:12" s="16" customFormat="1" ht="12" x14ac:dyDescent="0.15">
      <c r="A223" s="30"/>
      <c r="B223" s="25" t="s">
        <v>379</v>
      </c>
      <c r="C223" s="31">
        <v>0</v>
      </c>
      <c r="D223" s="32">
        <v>0</v>
      </c>
      <c r="E223" s="32">
        <v>1</v>
      </c>
      <c r="F223" s="32">
        <v>1</v>
      </c>
      <c r="G223" s="32">
        <v>2</v>
      </c>
      <c r="H223" s="27"/>
      <c r="I223" s="27"/>
      <c r="J223" s="28"/>
      <c r="K223" s="28"/>
      <c r="L223" s="29"/>
    </row>
    <row r="224" spans="1:12" s="16" customFormat="1" ht="12" x14ac:dyDescent="0.15">
      <c r="A224" s="30"/>
      <c r="B224" s="25" t="s">
        <v>380</v>
      </c>
      <c r="C224" s="31">
        <v>0</v>
      </c>
      <c r="D224" s="32">
        <v>2</v>
      </c>
      <c r="E224" s="32">
        <v>2</v>
      </c>
      <c r="F224" s="32">
        <v>1</v>
      </c>
      <c r="G224" s="32">
        <v>5</v>
      </c>
      <c r="H224" s="27"/>
      <c r="I224" s="27"/>
      <c r="J224" s="28"/>
      <c r="K224" s="28"/>
      <c r="L224" s="29"/>
    </row>
    <row r="225" spans="1:12" s="16" customFormat="1" ht="12" x14ac:dyDescent="0.15">
      <c r="A225" s="30"/>
      <c r="B225" s="25" t="s">
        <v>381</v>
      </c>
      <c r="C225" s="31">
        <v>0</v>
      </c>
      <c r="D225" s="32">
        <v>0</v>
      </c>
      <c r="E225" s="32">
        <v>1</v>
      </c>
      <c r="F225" s="32">
        <v>1</v>
      </c>
      <c r="G225" s="32">
        <v>2</v>
      </c>
      <c r="H225" s="27"/>
      <c r="I225" s="27"/>
      <c r="J225" s="28"/>
      <c r="K225" s="28"/>
      <c r="L225" s="29"/>
    </row>
    <row r="226" spans="1:12" s="16" customFormat="1" ht="12" x14ac:dyDescent="0.15">
      <c r="A226" s="30"/>
      <c r="B226" s="25" t="s">
        <v>382</v>
      </c>
      <c r="C226" s="31">
        <v>0</v>
      </c>
      <c r="D226" s="32">
        <v>0</v>
      </c>
      <c r="E226" s="32">
        <v>2</v>
      </c>
      <c r="F226" s="32">
        <v>1</v>
      </c>
      <c r="G226" s="32">
        <v>3</v>
      </c>
      <c r="H226" s="27"/>
      <c r="I226" s="27"/>
      <c r="J226" s="28"/>
      <c r="K226" s="28"/>
      <c r="L226" s="29"/>
    </row>
    <row r="227" spans="1:12" s="16" customFormat="1" ht="12" x14ac:dyDescent="0.15">
      <c r="A227" s="30"/>
      <c r="B227" s="25" t="s">
        <v>383</v>
      </c>
      <c r="C227" s="31">
        <v>0</v>
      </c>
      <c r="D227" s="32">
        <v>0</v>
      </c>
      <c r="E227" s="32">
        <v>0</v>
      </c>
      <c r="F227" s="32">
        <v>2</v>
      </c>
      <c r="G227" s="32">
        <v>2</v>
      </c>
      <c r="H227" s="27"/>
      <c r="I227" s="27"/>
      <c r="J227" s="28"/>
      <c r="K227" s="28"/>
      <c r="L227" s="29"/>
    </row>
    <row r="228" spans="1:12" s="16" customFormat="1" ht="12" x14ac:dyDescent="0.15">
      <c r="A228" s="30"/>
      <c r="B228" s="25" t="s">
        <v>384</v>
      </c>
      <c r="C228" s="31">
        <v>0</v>
      </c>
      <c r="D228" s="32">
        <v>0</v>
      </c>
      <c r="E228" s="32">
        <v>0</v>
      </c>
      <c r="F228" s="32">
        <v>1</v>
      </c>
      <c r="G228" s="32">
        <v>1</v>
      </c>
      <c r="H228" s="27"/>
      <c r="I228" s="27"/>
      <c r="J228" s="28"/>
      <c r="K228" s="28"/>
      <c r="L228" s="29"/>
    </row>
    <row r="229" spans="1:12" s="16" customFormat="1" ht="12" x14ac:dyDescent="0.15">
      <c r="A229" s="30"/>
      <c r="B229" s="25" t="s">
        <v>385</v>
      </c>
      <c r="C229" s="31">
        <v>0</v>
      </c>
      <c r="D229" s="32">
        <v>0</v>
      </c>
      <c r="E229" s="32">
        <v>0</v>
      </c>
      <c r="F229" s="32">
        <v>0</v>
      </c>
      <c r="G229" s="32">
        <v>0</v>
      </c>
      <c r="H229" s="27"/>
      <c r="I229" s="27"/>
      <c r="J229" s="28"/>
      <c r="K229" s="28"/>
      <c r="L229" s="29"/>
    </row>
    <row r="230" spans="1:12" s="16" customFormat="1" ht="12" x14ac:dyDescent="0.15">
      <c r="A230" s="30"/>
      <c r="B230" s="25" t="s">
        <v>386</v>
      </c>
      <c r="C230" s="31">
        <v>0</v>
      </c>
      <c r="D230" s="32">
        <v>0</v>
      </c>
      <c r="E230" s="32">
        <v>1</v>
      </c>
      <c r="F230" s="32">
        <v>1</v>
      </c>
      <c r="G230" s="32">
        <v>2</v>
      </c>
      <c r="H230" s="27"/>
      <c r="I230" s="27"/>
      <c r="J230" s="28"/>
      <c r="K230" s="28"/>
      <c r="L230" s="29"/>
    </row>
    <row r="231" spans="1:12" s="16" customFormat="1" ht="12" x14ac:dyDescent="0.15">
      <c r="A231" s="30"/>
      <c r="B231" s="25" t="s">
        <v>387</v>
      </c>
      <c r="C231" s="31">
        <v>0</v>
      </c>
      <c r="D231" s="32">
        <v>1</v>
      </c>
      <c r="E231" s="32">
        <v>1</v>
      </c>
      <c r="F231" s="32">
        <v>2</v>
      </c>
      <c r="G231" s="32">
        <v>4</v>
      </c>
      <c r="H231" s="27"/>
      <c r="I231" s="27"/>
      <c r="J231" s="28"/>
      <c r="K231" s="28"/>
      <c r="L231" s="29"/>
    </row>
    <row r="232" spans="1:12" s="16" customFormat="1" ht="12" x14ac:dyDescent="0.15">
      <c r="A232" s="30"/>
      <c r="B232" s="25" t="s">
        <v>388</v>
      </c>
      <c r="C232" s="31">
        <v>0</v>
      </c>
      <c r="D232" s="32">
        <v>1</v>
      </c>
      <c r="E232" s="32">
        <v>3</v>
      </c>
      <c r="F232" s="32">
        <v>3</v>
      </c>
      <c r="G232" s="32">
        <v>7</v>
      </c>
      <c r="H232" s="27"/>
      <c r="I232" s="27"/>
      <c r="J232" s="28"/>
      <c r="K232" s="28"/>
      <c r="L232" s="29"/>
    </row>
    <row r="233" spans="1:12" s="16" customFormat="1" ht="12" x14ac:dyDescent="0.15">
      <c r="A233" s="30"/>
      <c r="B233" s="25" t="s">
        <v>389</v>
      </c>
      <c r="C233" s="31">
        <v>0</v>
      </c>
      <c r="D233" s="32">
        <v>1</v>
      </c>
      <c r="E233" s="32">
        <v>1</v>
      </c>
      <c r="F233" s="32">
        <v>5</v>
      </c>
      <c r="G233" s="32">
        <v>7</v>
      </c>
      <c r="H233" s="27"/>
      <c r="I233" s="27"/>
      <c r="J233" s="28"/>
      <c r="K233" s="28"/>
      <c r="L233" s="29"/>
    </row>
    <row r="234" spans="1:12" s="16" customFormat="1" ht="12" x14ac:dyDescent="0.15">
      <c r="A234" s="30"/>
      <c r="B234" s="25" t="s">
        <v>390</v>
      </c>
      <c r="C234" s="31">
        <v>0</v>
      </c>
      <c r="D234" s="32">
        <v>1</v>
      </c>
      <c r="E234" s="32">
        <v>1</v>
      </c>
      <c r="F234" s="32">
        <v>2</v>
      </c>
      <c r="G234" s="32">
        <v>4</v>
      </c>
      <c r="H234" s="27"/>
      <c r="I234" s="27"/>
      <c r="J234" s="28"/>
      <c r="K234" s="28"/>
      <c r="L234" s="29"/>
    </row>
    <row r="235" spans="1:12" s="16" customFormat="1" ht="12" x14ac:dyDescent="0.15">
      <c r="A235" s="30"/>
      <c r="B235" s="25" t="s">
        <v>391</v>
      </c>
      <c r="C235" s="31">
        <v>0</v>
      </c>
      <c r="D235" s="32">
        <v>0</v>
      </c>
      <c r="E235" s="32">
        <v>1</v>
      </c>
      <c r="F235" s="32">
        <v>1</v>
      </c>
      <c r="G235" s="32">
        <v>2</v>
      </c>
      <c r="H235" s="27"/>
      <c r="I235" s="27"/>
      <c r="J235" s="28"/>
      <c r="K235" s="28"/>
      <c r="L235" s="29"/>
    </row>
    <row r="236" spans="1:12" s="16" customFormat="1" ht="12" x14ac:dyDescent="0.15">
      <c r="A236" s="30"/>
      <c r="B236" s="25" t="s">
        <v>392</v>
      </c>
      <c r="C236" s="31">
        <v>0</v>
      </c>
      <c r="D236" s="32">
        <v>0</v>
      </c>
      <c r="E236" s="32">
        <v>0</v>
      </c>
      <c r="F236" s="32">
        <v>3</v>
      </c>
      <c r="G236" s="32">
        <v>3</v>
      </c>
      <c r="H236" s="27"/>
      <c r="I236" s="27"/>
      <c r="J236" s="28"/>
      <c r="K236" s="28"/>
      <c r="L236" s="29"/>
    </row>
    <row r="237" spans="1:12" s="16" customFormat="1" ht="12" x14ac:dyDescent="0.15">
      <c r="A237" s="30"/>
      <c r="B237" s="25" t="s">
        <v>393</v>
      </c>
      <c r="C237" s="31">
        <v>0</v>
      </c>
      <c r="D237" s="32">
        <v>0</v>
      </c>
      <c r="E237" s="32">
        <v>3</v>
      </c>
      <c r="F237" s="32">
        <v>1</v>
      </c>
      <c r="G237" s="32">
        <v>4</v>
      </c>
      <c r="H237" s="27"/>
      <c r="I237" s="27"/>
      <c r="J237" s="28"/>
      <c r="K237" s="28"/>
      <c r="L237" s="29"/>
    </row>
    <row r="238" spans="1:12" s="16" customFormat="1" ht="12" x14ac:dyDescent="0.15">
      <c r="A238" s="30"/>
      <c r="B238" s="25" t="s">
        <v>394</v>
      </c>
      <c r="C238" s="31">
        <v>0</v>
      </c>
      <c r="D238" s="32">
        <v>1</v>
      </c>
      <c r="E238" s="32">
        <v>2</v>
      </c>
      <c r="F238" s="32">
        <v>3</v>
      </c>
      <c r="G238" s="32">
        <v>6</v>
      </c>
      <c r="H238" s="27"/>
      <c r="I238" s="27"/>
      <c r="J238" s="28"/>
      <c r="K238" s="28"/>
      <c r="L238" s="29"/>
    </row>
    <row r="239" spans="1:12" x14ac:dyDescent="0.15">
      <c r="A239" s="30"/>
      <c r="B239" s="25" t="s">
        <v>395</v>
      </c>
      <c r="C239" s="31">
        <v>0</v>
      </c>
      <c r="D239" s="32">
        <v>1</v>
      </c>
      <c r="E239" s="32">
        <v>2</v>
      </c>
      <c r="F239" s="32">
        <v>3</v>
      </c>
      <c r="G239" s="32">
        <v>6</v>
      </c>
    </row>
    <row r="240" spans="1:12" s="16" customFormat="1" ht="12" x14ac:dyDescent="0.15">
      <c r="A240" s="14"/>
      <c r="B240" s="25" t="s">
        <v>396</v>
      </c>
      <c r="C240" s="31">
        <v>0</v>
      </c>
      <c r="D240" s="32">
        <v>0</v>
      </c>
      <c r="E240" s="32">
        <v>0</v>
      </c>
      <c r="F240" s="32">
        <v>1</v>
      </c>
      <c r="G240" s="32">
        <v>1</v>
      </c>
      <c r="H240" s="14"/>
      <c r="I240" s="14"/>
    </row>
    <row r="241" spans="1:12" s="16" customFormat="1" ht="12" x14ac:dyDescent="0.15">
      <c r="A241" s="14"/>
      <c r="B241" s="25" t="s">
        <v>397</v>
      </c>
      <c r="C241" s="31">
        <v>0</v>
      </c>
      <c r="D241" s="32">
        <v>0</v>
      </c>
      <c r="E241" s="32">
        <v>0</v>
      </c>
      <c r="F241" s="32">
        <v>1</v>
      </c>
      <c r="G241" s="32">
        <v>1</v>
      </c>
      <c r="H241" s="14"/>
      <c r="I241" s="14"/>
    </row>
    <row r="242" spans="1:12" s="16" customFormat="1" ht="12" x14ac:dyDescent="0.15">
      <c r="A242" s="14"/>
      <c r="B242" s="25" t="s">
        <v>398</v>
      </c>
      <c r="C242" s="31">
        <v>0</v>
      </c>
      <c r="D242" s="32">
        <v>0</v>
      </c>
      <c r="E242" s="32">
        <v>0</v>
      </c>
      <c r="F242" s="32">
        <v>3</v>
      </c>
      <c r="G242" s="32">
        <v>3</v>
      </c>
      <c r="H242" s="14"/>
      <c r="I242" s="14"/>
    </row>
    <row r="243" spans="1:12" s="16" customFormat="1" ht="12" x14ac:dyDescent="0.15">
      <c r="A243" s="14"/>
      <c r="B243" s="25" t="s">
        <v>399</v>
      </c>
      <c r="C243" s="31">
        <v>0</v>
      </c>
      <c r="D243" s="32">
        <v>1</v>
      </c>
      <c r="E243" s="32">
        <v>2</v>
      </c>
      <c r="F243" s="32">
        <v>0</v>
      </c>
      <c r="G243" s="32">
        <v>3</v>
      </c>
      <c r="H243" s="14"/>
      <c r="I243" s="14"/>
    </row>
    <row r="244" spans="1:12" s="16" customFormat="1" ht="12" x14ac:dyDescent="0.15">
      <c r="A244" s="14"/>
      <c r="B244" s="25" t="s">
        <v>400</v>
      </c>
      <c r="C244" s="31">
        <v>0</v>
      </c>
      <c r="D244" s="32">
        <v>0</v>
      </c>
      <c r="E244" s="32">
        <v>3</v>
      </c>
      <c r="F244" s="32">
        <v>6</v>
      </c>
      <c r="G244" s="32">
        <v>9</v>
      </c>
      <c r="H244" s="14"/>
      <c r="I244" s="14"/>
    </row>
    <row r="245" spans="1:12" x14ac:dyDescent="0.15">
      <c r="A245" s="44"/>
      <c r="B245" s="25" t="s">
        <v>401</v>
      </c>
      <c r="C245" s="31">
        <v>0</v>
      </c>
      <c r="D245" s="32">
        <v>1</v>
      </c>
      <c r="E245" s="32">
        <v>6</v>
      </c>
      <c r="F245" s="32">
        <v>3</v>
      </c>
      <c r="G245" s="32">
        <v>10</v>
      </c>
    </row>
    <row r="246" spans="1:12" x14ac:dyDescent="0.15">
      <c r="B246" s="25" t="s">
        <v>402</v>
      </c>
      <c r="C246" s="31">
        <v>0</v>
      </c>
      <c r="D246" s="32">
        <v>1</v>
      </c>
      <c r="E246" s="32">
        <v>2</v>
      </c>
      <c r="F246" s="32">
        <v>2</v>
      </c>
      <c r="G246" s="32">
        <v>5</v>
      </c>
    </row>
    <row r="247" spans="1:12" x14ac:dyDescent="0.15">
      <c r="B247" s="25" t="s">
        <v>403</v>
      </c>
      <c r="C247" s="31">
        <v>0</v>
      </c>
      <c r="D247" s="32">
        <v>0</v>
      </c>
      <c r="E247" s="32">
        <v>1</v>
      </c>
      <c r="F247" s="32">
        <v>3</v>
      </c>
      <c r="G247" s="32">
        <v>4</v>
      </c>
    </row>
    <row r="248" spans="1:12" x14ac:dyDescent="0.15">
      <c r="B248" s="25" t="s">
        <v>404</v>
      </c>
      <c r="C248" s="31">
        <v>0</v>
      </c>
      <c r="D248" s="32">
        <v>2</v>
      </c>
      <c r="E248" s="32">
        <v>2</v>
      </c>
      <c r="F248" s="32">
        <v>4</v>
      </c>
      <c r="G248" s="32">
        <v>8</v>
      </c>
    </row>
    <row r="249" spans="1:12" s="16" customFormat="1" ht="12" x14ac:dyDescent="0.15">
      <c r="A249" s="14"/>
      <c r="B249" s="25" t="s">
        <v>405</v>
      </c>
      <c r="C249" s="31">
        <v>0</v>
      </c>
      <c r="D249" s="32">
        <v>0</v>
      </c>
      <c r="E249" s="32">
        <v>2</v>
      </c>
      <c r="F249" s="32">
        <v>2</v>
      </c>
      <c r="G249" s="32">
        <v>4</v>
      </c>
      <c r="H249" s="27"/>
      <c r="I249" s="27"/>
      <c r="J249" s="28"/>
      <c r="K249" s="28"/>
      <c r="L249" s="29"/>
    </row>
    <row r="250" spans="1:12" s="16" customFormat="1" ht="12" x14ac:dyDescent="0.15">
      <c r="A250" s="14"/>
      <c r="B250" s="25" t="s">
        <v>406</v>
      </c>
      <c r="C250" s="31">
        <v>0</v>
      </c>
      <c r="D250" s="32">
        <v>0</v>
      </c>
      <c r="E250" s="32">
        <v>2</v>
      </c>
      <c r="F250" s="32">
        <v>4</v>
      </c>
      <c r="G250" s="32">
        <v>6</v>
      </c>
      <c r="H250" s="27"/>
      <c r="I250" s="27"/>
      <c r="J250" s="28"/>
      <c r="K250" s="28"/>
      <c r="L250" s="29"/>
    </row>
    <row r="251" spans="1:12" s="16" customFormat="1" ht="12" x14ac:dyDescent="0.15">
      <c r="A251" s="14"/>
      <c r="B251" s="25" t="s">
        <v>407</v>
      </c>
      <c r="C251" s="31">
        <v>0</v>
      </c>
      <c r="D251" s="32">
        <v>1</v>
      </c>
      <c r="E251" s="32">
        <v>2</v>
      </c>
      <c r="F251" s="32">
        <v>3</v>
      </c>
      <c r="G251" s="32">
        <v>6</v>
      </c>
      <c r="H251" s="27"/>
      <c r="I251" s="27"/>
      <c r="J251" s="28"/>
      <c r="K251" s="28"/>
      <c r="L251" s="29"/>
    </row>
    <row r="252" spans="1:12" s="16" customFormat="1" ht="12" x14ac:dyDescent="0.15">
      <c r="A252" s="14"/>
      <c r="B252" s="25" t="s">
        <v>408</v>
      </c>
      <c r="C252" s="31">
        <v>0</v>
      </c>
      <c r="D252" s="32">
        <v>1</v>
      </c>
      <c r="E252" s="32">
        <v>0</v>
      </c>
      <c r="F252" s="32">
        <v>2</v>
      </c>
      <c r="G252" s="32">
        <v>3</v>
      </c>
      <c r="H252" s="27"/>
      <c r="I252" s="27"/>
      <c r="J252" s="28"/>
      <c r="K252" s="28"/>
      <c r="L252" s="29"/>
    </row>
    <row r="253" spans="1:12" s="16" customFormat="1" ht="12" x14ac:dyDescent="0.15">
      <c r="A253" s="14"/>
      <c r="B253" s="25" t="s">
        <v>409</v>
      </c>
      <c r="C253" s="31">
        <v>0</v>
      </c>
      <c r="D253" s="32">
        <v>1</v>
      </c>
      <c r="E253" s="32">
        <v>1</v>
      </c>
      <c r="F253" s="32">
        <v>3</v>
      </c>
      <c r="G253" s="32">
        <v>5</v>
      </c>
      <c r="H253" s="27"/>
      <c r="I253" s="27"/>
      <c r="J253" s="28"/>
      <c r="K253" s="28"/>
      <c r="L253" s="29"/>
    </row>
    <row r="254" spans="1:12" s="16" customFormat="1" ht="12" x14ac:dyDescent="0.15">
      <c r="A254" s="14"/>
      <c r="B254" s="25" t="s">
        <v>410</v>
      </c>
      <c r="C254" s="31">
        <v>0</v>
      </c>
      <c r="D254" s="32">
        <v>0</v>
      </c>
      <c r="E254" s="32">
        <v>0</v>
      </c>
      <c r="F254" s="32">
        <v>2</v>
      </c>
      <c r="G254" s="32">
        <v>2</v>
      </c>
      <c r="H254" s="27"/>
      <c r="I254" s="27"/>
      <c r="J254" s="28"/>
      <c r="K254" s="28"/>
      <c r="L254" s="29"/>
    </row>
    <row r="255" spans="1:12" s="16" customFormat="1" ht="12" x14ac:dyDescent="0.15">
      <c r="A255" s="14"/>
      <c r="B255" s="25" t="s">
        <v>411</v>
      </c>
      <c r="C255" s="31">
        <v>0</v>
      </c>
      <c r="D255" s="32">
        <v>1</v>
      </c>
      <c r="E255" s="32">
        <v>0</v>
      </c>
      <c r="F255" s="32">
        <v>2</v>
      </c>
      <c r="G255" s="32">
        <v>3</v>
      </c>
      <c r="H255" s="27"/>
      <c r="I255" s="27"/>
      <c r="J255" s="28"/>
      <c r="K255" s="28"/>
      <c r="L255" s="29"/>
    </row>
    <row r="256" spans="1:12" s="16" customFormat="1" ht="12" x14ac:dyDescent="0.15">
      <c r="A256" s="14"/>
      <c r="B256" s="25" t="s">
        <v>412</v>
      </c>
      <c r="C256" s="31">
        <v>0</v>
      </c>
      <c r="D256" s="32">
        <v>0</v>
      </c>
      <c r="E256" s="32">
        <v>2</v>
      </c>
      <c r="F256" s="32">
        <v>2</v>
      </c>
      <c r="G256" s="32">
        <v>4</v>
      </c>
      <c r="H256" s="27"/>
      <c r="I256" s="27"/>
      <c r="J256" s="28"/>
      <c r="K256" s="28"/>
      <c r="L256" s="29"/>
    </row>
    <row r="257" spans="1:12" s="16" customFormat="1" ht="12" x14ac:dyDescent="0.15">
      <c r="A257" s="14"/>
      <c r="B257" s="25" t="s">
        <v>413</v>
      </c>
      <c r="C257" s="31">
        <v>0</v>
      </c>
      <c r="D257" s="32">
        <v>2</v>
      </c>
      <c r="E257" s="32">
        <v>0</v>
      </c>
      <c r="F257" s="32">
        <v>3</v>
      </c>
      <c r="G257" s="32">
        <v>5</v>
      </c>
      <c r="H257" s="27"/>
      <c r="I257" s="27"/>
      <c r="J257" s="28"/>
      <c r="K257" s="28"/>
      <c r="L257" s="29"/>
    </row>
    <row r="258" spans="1:12" s="16" customFormat="1" ht="12" x14ac:dyDescent="0.15">
      <c r="A258" s="14"/>
      <c r="B258" s="25" t="s">
        <v>414</v>
      </c>
      <c r="C258" s="31">
        <v>0</v>
      </c>
      <c r="D258" s="32">
        <v>1</v>
      </c>
      <c r="E258" s="32">
        <v>1</v>
      </c>
      <c r="F258" s="32">
        <v>3</v>
      </c>
      <c r="G258" s="32">
        <v>5</v>
      </c>
      <c r="H258" s="27"/>
      <c r="I258" s="27"/>
      <c r="J258" s="28"/>
      <c r="K258" s="28"/>
      <c r="L258" s="29"/>
    </row>
    <row r="259" spans="1:12" s="16" customFormat="1" ht="12" x14ac:dyDescent="0.15">
      <c r="A259" s="14"/>
      <c r="B259" s="25" t="s">
        <v>415</v>
      </c>
      <c r="C259" s="31">
        <v>0</v>
      </c>
      <c r="D259" s="32">
        <v>0</v>
      </c>
      <c r="E259" s="32">
        <v>1</v>
      </c>
      <c r="F259" s="32">
        <v>4</v>
      </c>
      <c r="G259" s="32">
        <v>5</v>
      </c>
      <c r="H259" s="27"/>
      <c r="I259" s="27"/>
      <c r="J259" s="28"/>
      <c r="K259" s="28"/>
      <c r="L259" s="29"/>
    </row>
    <row r="260" spans="1:12" s="16" customFormat="1" ht="12" x14ac:dyDescent="0.15">
      <c r="A260" s="14"/>
      <c r="B260" s="25" t="s">
        <v>416</v>
      </c>
      <c r="C260" s="31">
        <v>0</v>
      </c>
      <c r="D260" s="32">
        <v>0</v>
      </c>
      <c r="E260" s="32">
        <v>2</v>
      </c>
      <c r="F260" s="32">
        <v>5</v>
      </c>
      <c r="G260" s="32">
        <v>7</v>
      </c>
      <c r="H260" s="27"/>
      <c r="I260" s="27"/>
      <c r="J260" s="28"/>
      <c r="K260" s="28"/>
      <c r="L260" s="29"/>
    </row>
    <row r="261" spans="1:12" s="16" customFormat="1" ht="12" x14ac:dyDescent="0.15">
      <c r="A261" s="14"/>
      <c r="B261" s="25" t="s">
        <v>417</v>
      </c>
      <c r="C261" s="31">
        <v>0</v>
      </c>
      <c r="D261" s="32">
        <v>0</v>
      </c>
      <c r="E261" s="32">
        <v>3</v>
      </c>
      <c r="F261" s="32">
        <v>5</v>
      </c>
      <c r="G261" s="32">
        <v>8</v>
      </c>
      <c r="H261" s="27"/>
      <c r="I261" s="27"/>
      <c r="J261" s="28"/>
      <c r="K261" s="28"/>
      <c r="L261" s="29"/>
    </row>
    <row r="262" spans="1:12" s="16" customFormat="1" ht="12" x14ac:dyDescent="0.15">
      <c r="A262" s="14"/>
      <c r="B262" s="25" t="s">
        <v>418</v>
      </c>
      <c r="C262" s="31">
        <v>0</v>
      </c>
      <c r="D262" s="32">
        <v>0</v>
      </c>
      <c r="E262" s="32">
        <v>3</v>
      </c>
      <c r="F262" s="32">
        <v>4</v>
      </c>
      <c r="G262" s="32">
        <v>7</v>
      </c>
      <c r="H262" s="27"/>
      <c r="I262" s="27"/>
      <c r="J262" s="28"/>
      <c r="K262" s="28"/>
      <c r="L262" s="29"/>
    </row>
    <row r="263" spans="1:12" s="16" customFormat="1" ht="12" x14ac:dyDescent="0.15">
      <c r="A263" s="14"/>
      <c r="B263" s="25" t="s">
        <v>419</v>
      </c>
      <c r="C263" s="31">
        <v>0</v>
      </c>
      <c r="D263" s="32">
        <f>$D$21</f>
        <v>1</v>
      </c>
      <c r="E263" s="32">
        <f>$E$21</f>
        <v>5</v>
      </c>
      <c r="F263" s="32">
        <f>$F$21</f>
        <v>2</v>
      </c>
      <c r="G263" s="32">
        <f>$G$21</f>
        <v>8</v>
      </c>
      <c r="H263" s="27"/>
      <c r="I263" s="27"/>
      <c r="J263" s="28"/>
      <c r="K263" s="28"/>
      <c r="L263" s="29"/>
    </row>
    <row r="264" spans="1:12" s="16" customFormat="1" ht="12" x14ac:dyDescent="0.15">
      <c r="A264" s="14"/>
      <c r="B264" s="25" t="s">
        <v>420</v>
      </c>
      <c r="C264" s="31">
        <v>0</v>
      </c>
      <c r="D264" s="32">
        <v>0</v>
      </c>
      <c r="E264" s="32">
        <v>1</v>
      </c>
      <c r="F264" s="32">
        <v>4</v>
      </c>
      <c r="G264" s="32">
        <v>5</v>
      </c>
      <c r="H264" s="27"/>
      <c r="I264" s="27"/>
      <c r="J264" s="28"/>
      <c r="K264" s="28"/>
      <c r="L264" s="29"/>
    </row>
    <row r="265" spans="1:12" s="16" customFormat="1" ht="12" x14ac:dyDescent="0.15">
      <c r="A265" s="14"/>
      <c r="B265" s="25" t="s">
        <v>421</v>
      </c>
      <c r="C265" s="31">
        <v>0</v>
      </c>
      <c r="D265" s="32">
        <v>0</v>
      </c>
      <c r="E265" s="32">
        <v>0</v>
      </c>
      <c r="F265" s="32">
        <v>3</v>
      </c>
      <c r="G265" s="32">
        <v>3</v>
      </c>
      <c r="H265" s="27"/>
      <c r="I265" s="27"/>
      <c r="J265" s="28"/>
      <c r="K265" s="28"/>
      <c r="L265" s="29"/>
    </row>
    <row r="266" spans="1:12" s="16" customFormat="1" ht="12" x14ac:dyDescent="0.15">
      <c r="A266" s="14"/>
      <c r="B266" s="25" t="s">
        <v>422</v>
      </c>
      <c r="C266" s="31">
        <v>0</v>
      </c>
      <c r="D266" s="32">
        <v>1</v>
      </c>
      <c r="E266" s="32">
        <v>1</v>
      </c>
      <c r="F266" s="32">
        <v>3</v>
      </c>
      <c r="G266" s="32">
        <v>5</v>
      </c>
      <c r="H266" s="27"/>
      <c r="I266" s="27"/>
      <c r="J266" s="28"/>
      <c r="K266" s="28"/>
      <c r="L266" s="29"/>
    </row>
    <row r="267" spans="1:12" s="16" customFormat="1" ht="12" x14ac:dyDescent="0.15">
      <c r="A267" s="14"/>
      <c r="B267" s="25" t="s">
        <v>423</v>
      </c>
      <c r="C267" s="31">
        <v>0</v>
      </c>
      <c r="D267" s="32">
        <v>2</v>
      </c>
      <c r="E267" s="32">
        <v>2</v>
      </c>
      <c r="F267" s="32">
        <v>7</v>
      </c>
      <c r="G267" s="32">
        <v>11</v>
      </c>
      <c r="H267" s="27"/>
      <c r="I267" s="27"/>
      <c r="J267" s="28"/>
      <c r="K267" s="28"/>
      <c r="L267" s="29"/>
    </row>
    <row r="268" spans="1:12" s="16" customFormat="1" ht="12" x14ac:dyDescent="0.15">
      <c r="A268" s="14"/>
      <c r="B268" s="25" t="s">
        <v>424</v>
      </c>
      <c r="C268" s="31">
        <v>0</v>
      </c>
      <c r="D268" s="32">
        <f>$D$21</f>
        <v>1</v>
      </c>
      <c r="E268" s="32">
        <f>$E$21</f>
        <v>5</v>
      </c>
      <c r="F268" s="32">
        <f>$F$21</f>
        <v>2</v>
      </c>
      <c r="G268" s="32">
        <f>$G$21</f>
        <v>8</v>
      </c>
      <c r="H268" s="27"/>
      <c r="I268" s="27"/>
      <c r="J268" s="28"/>
      <c r="K268" s="28"/>
      <c r="L268" s="29"/>
    </row>
    <row r="269" spans="1:12" s="16" customFormat="1" ht="12" x14ac:dyDescent="0.15">
      <c r="A269" s="14"/>
      <c r="B269" s="25" t="s">
        <v>425</v>
      </c>
      <c r="C269" s="31">
        <v>0</v>
      </c>
      <c r="D269" s="32">
        <v>0</v>
      </c>
      <c r="E269" s="32">
        <v>1</v>
      </c>
      <c r="F269" s="32">
        <v>4</v>
      </c>
      <c r="G269" s="32">
        <v>5</v>
      </c>
      <c r="H269" s="27"/>
      <c r="I269" s="27"/>
      <c r="J269" s="28"/>
      <c r="K269" s="28"/>
      <c r="L269" s="29"/>
    </row>
    <row r="270" spans="1:12" s="16" customFormat="1" ht="12" x14ac:dyDescent="0.15">
      <c r="A270" s="14"/>
      <c r="B270" s="25" t="s">
        <v>426</v>
      </c>
      <c r="C270" s="31">
        <v>0</v>
      </c>
      <c r="D270" s="32">
        <v>0</v>
      </c>
      <c r="E270" s="32">
        <v>1</v>
      </c>
      <c r="F270" s="32">
        <v>4</v>
      </c>
      <c r="G270" s="32">
        <v>5</v>
      </c>
      <c r="H270" s="27"/>
      <c r="I270" s="27"/>
      <c r="J270" s="28"/>
      <c r="K270" s="28"/>
      <c r="L270" s="29"/>
    </row>
    <row r="271" spans="1:12" s="16" customFormat="1" ht="12" x14ac:dyDescent="0.15">
      <c r="A271" s="14"/>
      <c r="B271" s="25" t="s">
        <v>427</v>
      </c>
      <c r="C271" s="31">
        <v>0</v>
      </c>
      <c r="D271" s="32">
        <v>0</v>
      </c>
      <c r="E271" s="32">
        <v>3</v>
      </c>
      <c r="F271" s="32">
        <v>5</v>
      </c>
      <c r="G271" s="32">
        <v>8</v>
      </c>
      <c r="H271" s="27"/>
      <c r="I271" s="27"/>
      <c r="J271" s="28"/>
      <c r="K271" s="28"/>
      <c r="L271" s="29"/>
    </row>
    <row r="272" spans="1:12" s="16" customFormat="1" ht="12" x14ac:dyDescent="0.15">
      <c r="A272" s="14"/>
      <c r="B272" s="25" t="s">
        <v>428</v>
      </c>
      <c r="C272" s="31">
        <v>0</v>
      </c>
      <c r="D272" s="32">
        <v>1</v>
      </c>
      <c r="E272" s="32">
        <v>2</v>
      </c>
      <c r="F272" s="32">
        <v>1</v>
      </c>
      <c r="G272" s="32">
        <v>4</v>
      </c>
      <c r="H272" s="27"/>
      <c r="I272" s="27"/>
      <c r="J272" s="28"/>
      <c r="K272" s="28"/>
      <c r="L272" s="29"/>
    </row>
    <row r="273" spans="1:12" s="16" customFormat="1" ht="12" x14ac:dyDescent="0.15">
      <c r="A273" s="14"/>
      <c r="B273" s="25" t="s">
        <v>429</v>
      </c>
      <c r="C273" s="31">
        <v>0</v>
      </c>
      <c r="D273" s="32">
        <v>1</v>
      </c>
      <c r="E273" s="32">
        <v>0</v>
      </c>
      <c r="F273" s="32">
        <v>1</v>
      </c>
      <c r="G273" s="32">
        <v>2</v>
      </c>
      <c r="H273" s="27"/>
      <c r="I273" s="27"/>
      <c r="J273" s="28"/>
      <c r="K273" s="28"/>
      <c r="L273" s="29"/>
    </row>
    <row r="274" spans="1:12" s="16" customFormat="1" ht="12" x14ac:dyDescent="0.15">
      <c r="A274" s="14"/>
      <c r="B274" s="25" t="s">
        <v>430</v>
      </c>
      <c r="C274" s="31">
        <v>0</v>
      </c>
      <c r="D274" s="32">
        <v>0</v>
      </c>
      <c r="E274" s="32">
        <v>0</v>
      </c>
      <c r="F274" s="32">
        <v>2</v>
      </c>
      <c r="G274" s="32">
        <v>2</v>
      </c>
      <c r="H274" s="27"/>
      <c r="I274" s="27"/>
      <c r="J274" s="28"/>
      <c r="K274" s="28"/>
      <c r="L274" s="29"/>
    </row>
    <row r="275" spans="1:12" s="16" customFormat="1" ht="12" x14ac:dyDescent="0.15">
      <c r="A275" s="14"/>
      <c r="B275" s="25" t="s">
        <v>431</v>
      </c>
      <c r="C275" s="31">
        <v>0</v>
      </c>
      <c r="D275" s="32">
        <v>0</v>
      </c>
      <c r="E275" s="32">
        <v>0</v>
      </c>
      <c r="F275" s="32">
        <v>2</v>
      </c>
      <c r="G275" s="32">
        <v>2</v>
      </c>
      <c r="H275" s="27"/>
      <c r="I275" s="27"/>
      <c r="J275" s="28"/>
      <c r="K275" s="28"/>
      <c r="L275" s="29"/>
    </row>
    <row r="276" spans="1:12" s="16" customFormat="1" ht="12" x14ac:dyDescent="0.15">
      <c r="A276" s="14"/>
      <c r="B276" s="25" t="s">
        <v>432</v>
      </c>
      <c r="C276" s="31">
        <v>0</v>
      </c>
      <c r="D276" s="32">
        <v>2</v>
      </c>
      <c r="E276" s="32">
        <v>3</v>
      </c>
      <c r="F276" s="32">
        <v>2</v>
      </c>
      <c r="G276" s="32">
        <v>7</v>
      </c>
      <c r="H276" s="27"/>
      <c r="I276" s="27"/>
      <c r="J276" s="28"/>
      <c r="K276" s="28"/>
      <c r="L276" s="29"/>
    </row>
    <row r="277" spans="1:12" s="16" customFormat="1" ht="12" x14ac:dyDescent="0.15">
      <c r="A277" s="14"/>
      <c r="B277" s="25" t="s">
        <v>433</v>
      </c>
      <c r="C277" s="31">
        <v>0</v>
      </c>
      <c r="D277" s="32">
        <v>0</v>
      </c>
      <c r="E277" s="32">
        <v>1</v>
      </c>
      <c r="F277" s="32">
        <v>3</v>
      </c>
      <c r="G277" s="32">
        <v>4</v>
      </c>
      <c r="H277" s="27"/>
      <c r="I277" s="27"/>
      <c r="J277" s="28"/>
      <c r="K277" s="28"/>
      <c r="L277" s="29"/>
    </row>
    <row r="278" spans="1:12" s="16" customFormat="1" ht="12" x14ac:dyDescent="0.15">
      <c r="A278" s="14"/>
      <c r="B278" s="25" t="s">
        <v>434</v>
      </c>
      <c r="C278" s="31">
        <v>0</v>
      </c>
      <c r="D278" s="32">
        <v>3</v>
      </c>
      <c r="E278" s="32">
        <v>2</v>
      </c>
      <c r="F278" s="32">
        <v>3</v>
      </c>
      <c r="G278" s="32">
        <v>8</v>
      </c>
      <c r="H278" s="27"/>
      <c r="I278" s="27"/>
      <c r="J278" s="28"/>
      <c r="K278" s="28"/>
      <c r="L278" s="29"/>
    </row>
    <row r="279" spans="1:12" s="16" customFormat="1" ht="12" x14ac:dyDescent="0.15">
      <c r="A279" s="14"/>
      <c r="B279" s="25" t="s">
        <v>435</v>
      </c>
      <c r="C279" s="31">
        <v>0</v>
      </c>
      <c r="D279" s="32">
        <v>0</v>
      </c>
      <c r="E279" s="32">
        <v>0</v>
      </c>
      <c r="F279" s="32">
        <v>2</v>
      </c>
      <c r="G279" s="32">
        <v>2</v>
      </c>
      <c r="H279" s="27"/>
      <c r="I279" s="27"/>
      <c r="J279" s="28"/>
      <c r="K279" s="28"/>
      <c r="L279" s="29"/>
    </row>
    <row r="280" spans="1:12" s="16" customFormat="1" ht="12" x14ac:dyDescent="0.15">
      <c r="A280" s="14"/>
      <c r="B280" s="25" t="s">
        <v>436</v>
      </c>
      <c r="C280" s="31">
        <v>0</v>
      </c>
      <c r="D280" s="32">
        <v>0</v>
      </c>
      <c r="E280" s="32">
        <v>1</v>
      </c>
      <c r="F280" s="32">
        <v>2</v>
      </c>
      <c r="G280" s="32">
        <v>3</v>
      </c>
      <c r="H280" s="27"/>
      <c r="I280" s="27"/>
      <c r="J280" s="28"/>
      <c r="K280" s="28"/>
      <c r="L280" s="29"/>
    </row>
    <row r="281" spans="1:12" s="16" customFormat="1" ht="12" x14ac:dyDescent="0.15">
      <c r="A281" s="14"/>
      <c r="B281" s="25" t="s">
        <v>437</v>
      </c>
      <c r="C281" s="31">
        <v>0</v>
      </c>
      <c r="D281" s="32">
        <v>4</v>
      </c>
      <c r="E281" s="32">
        <v>5</v>
      </c>
      <c r="F281" s="32">
        <v>3</v>
      </c>
      <c r="G281" s="32">
        <v>12</v>
      </c>
      <c r="H281" s="27"/>
      <c r="I281" s="27"/>
      <c r="J281" s="28"/>
      <c r="K281" s="28"/>
      <c r="L281" s="29"/>
    </row>
    <row r="282" spans="1:12" s="16" customFormat="1" ht="12" x14ac:dyDescent="0.15">
      <c r="A282" s="14"/>
      <c r="B282" s="25" t="s">
        <v>438</v>
      </c>
      <c r="C282" s="31">
        <v>0</v>
      </c>
      <c r="D282" s="32">
        <v>2</v>
      </c>
      <c r="E282" s="32">
        <v>2</v>
      </c>
      <c r="F282" s="32">
        <v>3</v>
      </c>
      <c r="G282" s="32">
        <v>7</v>
      </c>
      <c r="H282" s="27"/>
      <c r="I282" s="27"/>
      <c r="J282" s="28"/>
      <c r="K282" s="28"/>
      <c r="L282" s="29"/>
    </row>
    <row r="283" spans="1:12" s="16" customFormat="1" ht="12" x14ac:dyDescent="0.15">
      <c r="A283" s="14"/>
      <c r="B283" s="25" t="s">
        <v>439</v>
      </c>
      <c r="C283" s="31">
        <v>0</v>
      </c>
      <c r="D283" s="32">
        <v>1</v>
      </c>
      <c r="E283" s="32">
        <v>3</v>
      </c>
      <c r="F283" s="32">
        <v>2</v>
      </c>
      <c r="G283" s="32">
        <v>6</v>
      </c>
      <c r="H283" s="27"/>
      <c r="I283" s="27"/>
      <c r="J283" s="28"/>
      <c r="K283" s="28"/>
      <c r="L283" s="29"/>
    </row>
    <row r="284" spans="1:12" s="16" customFormat="1" ht="12" x14ac:dyDescent="0.15">
      <c r="A284" s="14"/>
      <c r="B284" s="25" t="s">
        <v>440</v>
      </c>
      <c r="C284" s="31">
        <v>0</v>
      </c>
      <c r="D284" s="32">
        <f>$D$21</f>
        <v>1</v>
      </c>
      <c r="E284" s="32">
        <f>$E$21</f>
        <v>5</v>
      </c>
      <c r="F284" s="32">
        <f>$F$21</f>
        <v>2</v>
      </c>
      <c r="G284" s="32">
        <f>$G$21</f>
        <v>8</v>
      </c>
      <c r="H284" s="27"/>
      <c r="I284" s="27"/>
      <c r="J284" s="28"/>
      <c r="K284" s="28"/>
      <c r="L284" s="29"/>
    </row>
    <row r="285" spans="1:12" s="16" customFormat="1" ht="12" x14ac:dyDescent="0.15">
      <c r="A285" s="14"/>
      <c r="B285" s="25" t="s">
        <v>441</v>
      </c>
      <c r="C285" s="31">
        <v>0</v>
      </c>
      <c r="D285" s="32">
        <v>1</v>
      </c>
      <c r="E285" s="32">
        <v>1</v>
      </c>
      <c r="F285" s="32">
        <v>2</v>
      </c>
      <c r="G285" s="32">
        <v>4</v>
      </c>
      <c r="H285" s="27"/>
      <c r="I285" s="27"/>
      <c r="J285" s="28"/>
      <c r="K285" s="28"/>
      <c r="L285" s="29"/>
    </row>
    <row r="286" spans="1:12" s="16" customFormat="1" ht="12" x14ac:dyDescent="0.15">
      <c r="A286" s="14"/>
      <c r="B286" s="25" t="s">
        <v>442</v>
      </c>
      <c r="C286" s="31">
        <v>0</v>
      </c>
      <c r="D286" s="32">
        <v>0</v>
      </c>
      <c r="E286" s="32">
        <v>2</v>
      </c>
      <c r="F286" s="32">
        <v>0</v>
      </c>
      <c r="G286" s="32">
        <v>2</v>
      </c>
      <c r="H286" s="27"/>
      <c r="I286" s="27"/>
      <c r="J286" s="28"/>
      <c r="K286" s="28"/>
      <c r="L286" s="29"/>
    </row>
    <row r="287" spans="1:12" s="16" customFormat="1" ht="12" x14ac:dyDescent="0.15">
      <c r="A287" s="14"/>
      <c r="B287" s="25" t="s">
        <v>443</v>
      </c>
      <c r="C287" s="31">
        <v>0</v>
      </c>
      <c r="D287" s="32">
        <v>1</v>
      </c>
      <c r="E287" s="32">
        <v>2</v>
      </c>
      <c r="F287" s="32">
        <v>2</v>
      </c>
      <c r="G287" s="32">
        <v>5</v>
      </c>
      <c r="H287" s="27"/>
      <c r="I287" s="27"/>
      <c r="J287" s="28"/>
      <c r="K287" s="28"/>
      <c r="L287" s="29"/>
    </row>
    <row r="288" spans="1:12" s="16" customFormat="1" ht="12" x14ac:dyDescent="0.15">
      <c r="A288" s="14"/>
      <c r="B288" s="25" t="s">
        <v>444</v>
      </c>
      <c r="C288" s="31">
        <v>0</v>
      </c>
      <c r="D288" s="32">
        <v>0</v>
      </c>
      <c r="E288" s="32">
        <v>2</v>
      </c>
      <c r="F288" s="32">
        <v>1</v>
      </c>
      <c r="G288" s="32">
        <v>3</v>
      </c>
      <c r="H288" s="27"/>
      <c r="I288" s="27"/>
      <c r="J288" s="28"/>
      <c r="K288" s="28"/>
      <c r="L288" s="29"/>
    </row>
    <row r="289" spans="1:12" s="16" customFormat="1" ht="12" x14ac:dyDescent="0.15">
      <c r="A289" s="14"/>
      <c r="B289" s="25" t="s">
        <v>445</v>
      </c>
      <c r="C289" s="31">
        <v>0</v>
      </c>
      <c r="D289" s="32">
        <v>2</v>
      </c>
      <c r="E289" s="32">
        <v>1</v>
      </c>
      <c r="F289" s="32">
        <v>4</v>
      </c>
      <c r="G289" s="32">
        <v>7</v>
      </c>
      <c r="H289" s="27"/>
      <c r="I289" s="27"/>
      <c r="J289" s="28"/>
      <c r="K289" s="28"/>
      <c r="L289" s="29"/>
    </row>
    <row r="290" spans="1:12" s="16" customFormat="1" ht="12" x14ac:dyDescent="0.15">
      <c r="A290" s="14"/>
      <c r="B290" s="25" t="s">
        <v>446</v>
      </c>
      <c r="C290" s="31">
        <v>0</v>
      </c>
      <c r="D290" s="32">
        <v>1</v>
      </c>
      <c r="E290" s="32">
        <v>1</v>
      </c>
      <c r="F290" s="32">
        <v>6</v>
      </c>
      <c r="G290" s="32">
        <v>8</v>
      </c>
      <c r="H290" s="27"/>
      <c r="I290" s="27"/>
      <c r="J290" s="28"/>
      <c r="K290" s="28"/>
      <c r="L290" s="29"/>
    </row>
    <row r="291" spans="1:12" s="16" customFormat="1" ht="12" x14ac:dyDescent="0.15">
      <c r="A291" s="14"/>
      <c r="B291" s="25" t="s">
        <v>447</v>
      </c>
      <c r="C291" s="31">
        <v>0</v>
      </c>
      <c r="D291" s="32">
        <v>0</v>
      </c>
      <c r="E291" s="32">
        <v>1</v>
      </c>
      <c r="F291" s="32">
        <v>1</v>
      </c>
      <c r="G291" s="32">
        <v>2</v>
      </c>
      <c r="H291" s="27"/>
      <c r="I291" s="27"/>
      <c r="J291" s="28"/>
      <c r="K291" s="28"/>
      <c r="L291" s="29"/>
    </row>
    <row r="292" spans="1:12" s="16" customFormat="1" ht="12" x14ac:dyDescent="0.15">
      <c r="A292" s="14"/>
      <c r="B292" s="25" t="s">
        <v>448</v>
      </c>
      <c r="C292" s="31">
        <v>0</v>
      </c>
      <c r="D292" s="32">
        <v>1</v>
      </c>
      <c r="E292" s="32">
        <v>0</v>
      </c>
      <c r="F292" s="32">
        <v>0</v>
      </c>
      <c r="G292" s="32">
        <v>1</v>
      </c>
      <c r="H292" s="27"/>
      <c r="I292" s="27"/>
      <c r="J292" s="28"/>
      <c r="K292" s="28"/>
      <c r="L292" s="29"/>
    </row>
    <row r="293" spans="1:12" s="16" customFormat="1" ht="12" x14ac:dyDescent="0.15">
      <c r="A293" s="14"/>
      <c r="B293" s="25" t="s">
        <v>449</v>
      </c>
      <c r="C293" s="31">
        <v>0</v>
      </c>
      <c r="D293" s="32">
        <v>0</v>
      </c>
      <c r="E293" s="32">
        <v>1</v>
      </c>
      <c r="F293" s="32">
        <v>3</v>
      </c>
      <c r="G293" s="32">
        <v>4</v>
      </c>
      <c r="H293" s="27"/>
      <c r="I293" s="27"/>
      <c r="J293" s="28"/>
      <c r="K293" s="28"/>
      <c r="L293" s="29"/>
    </row>
    <row r="294" spans="1:12" s="16" customFormat="1" ht="12" x14ac:dyDescent="0.15">
      <c r="A294" s="14"/>
      <c r="B294" s="25" t="s">
        <v>450</v>
      </c>
      <c r="C294" s="31">
        <v>0</v>
      </c>
      <c r="D294" s="32">
        <v>0</v>
      </c>
      <c r="E294" s="32">
        <v>0</v>
      </c>
      <c r="F294" s="32">
        <v>2</v>
      </c>
      <c r="G294" s="32">
        <v>2</v>
      </c>
      <c r="H294" s="27"/>
      <c r="I294" s="27"/>
      <c r="J294" s="28"/>
      <c r="K294" s="28"/>
      <c r="L294" s="29"/>
    </row>
    <row r="295" spans="1:12" s="16" customFormat="1" ht="12" x14ac:dyDescent="0.15">
      <c r="A295" s="14"/>
      <c r="B295" s="25" t="s">
        <v>451</v>
      </c>
      <c r="C295" s="31">
        <v>0</v>
      </c>
      <c r="D295" s="32">
        <v>1</v>
      </c>
      <c r="E295" s="32">
        <v>0</v>
      </c>
      <c r="F295" s="32">
        <v>0</v>
      </c>
      <c r="G295" s="32">
        <v>1</v>
      </c>
      <c r="H295" s="27"/>
      <c r="I295" s="27"/>
      <c r="J295" s="28"/>
      <c r="K295" s="28"/>
      <c r="L295" s="29"/>
    </row>
    <row r="296" spans="1:12" s="16" customFormat="1" ht="12" x14ac:dyDescent="0.15">
      <c r="A296" s="14"/>
      <c r="B296" s="25" t="s">
        <v>452</v>
      </c>
      <c r="C296" s="31">
        <v>0</v>
      </c>
      <c r="D296" s="32">
        <v>0</v>
      </c>
      <c r="E296" s="32">
        <v>1</v>
      </c>
      <c r="F296" s="32">
        <v>7</v>
      </c>
      <c r="G296" s="32">
        <v>8</v>
      </c>
      <c r="H296" s="27"/>
      <c r="I296" s="27"/>
      <c r="J296" s="28"/>
      <c r="K296" s="28"/>
      <c r="L296" s="29"/>
    </row>
    <row r="297" spans="1:12" s="16" customFormat="1" ht="12" x14ac:dyDescent="0.15">
      <c r="A297" s="14"/>
      <c r="B297" s="25" t="s">
        <v>453</v>
      </c>
      <c r="C297" s="31">
        <v>0</v>
      </c>
      <c r="D297" s="32">
        <v>1</v>
      </c>
      <c r="E297" s="32">
        <v>1</v>
      </c>
      <c r="F297" s="32">
        <v>4</v>
      </c>
      <c r="G297" s="32">
        <v>6</v>
      </c>
      <c r="H297" s="27"/>
      <c r="I297" s="27"/>
      <c r="J297" s="28"/>
      <c r="K297" s="28"/>
      <c r="L297" s="29"/>
    </row>
    <row r="298" spans="1:12" s="16" customFormat="1" ht="12" x14ac:dyDescent="0.15">
      <c r="A298" s="14"/>
      <c r="B298" s="25" t="s">
        <v>454</v>
      </c>
      <c r="C298" s="31">
        <v>0</v>
      </c>
      <c r="D298" s="32">
        <v>1</v>
      </c>
      <c r="E298" s="32">
        <v>0</v>
      </c>
      <c r="F298" s="32">
        <v>2</v>
      </c>
      <c r="G298" s="32">
        <v>3</v>
      </c>
      <c r="H298" s="27"/>
      <c r="I298" s="27"/>
      <c r="J298" s="28"/>
      <c r="K298" s="28"/>
      <c r="L298" s="29"/>
    </row>
    <row r="299" spans="1:12" s="16" customFormat="1" ht="12" x14ac:dyDescent="0.15">
      <c r="A299" s="14"/>
      <c r="B299" s="25" t="s">
        <v>455</v>
      </c>
      <c r="C299" s="31">
        <v>0</v>
      </c>
      <c r="D299" s="32">
        <v>2</v>
      </c>
      <c r="E299" s="32">
        <v>0</v>
      </c>
      <c r="F299" s="32">
        <v>7</v>
      </c>
      <c r="G299" s="32">
        <v>9</v>
      </c>
      <c r="H299" s="27"/>
      <c r="I299" s="27"/>
      <c r="J299" s="28"/>
      <c r="K299" s="28"/>
      <c r="L299" s="29"/>
    </row>
    <row r="300" spans="1:12" s="16" customFormat="1" ht="12" x14ac:dyDescent="0.15">
      <c r="A300" s="14"/>
      <c r="B300" s="25" t="s">
        <v>456</v>
      </c>
      <c r="C300" s="31">
        <v>0</v>
      </c>
      <c r="D300" s="32">
        <v>2</v>
      </c>
      <c r="E300" s="32">
        <v>0</v>
      </c>
      <c r="F300" s="32">
        <v>7</v>
      </c>
      <c r="G300" s="32">
        <v>9</v>
      </c>
      <c r="H300" s="27"/>
      <c r="I300" s="27"/>
      <c r="J300" s="28"/>
      <c r="K300" s="28"/>
      <c r="L300" s="29"/>
    </row>
    <row r="301" spans="1:12" s="16" customFormat="1" ht="12" x14ac:dyDescent="0.15">
      <c r="A301" s="14"/>
      <c r="B301" s="25" t="s">
        <v>457</v>
      </c>
      <c r="C301" s="31">
        <v>0</v>
      </c>
      <c r="D301" s="32">
        <v>2</v>
      </c>
      <c r="E301" s="32">
        <v>1</v>
      </c>
      <c r="F301" s="32">
        <v>5</v>
      </c>
      <c r="G301" s="32">
        <v>8</v>
      </c>
      <c r="H301" s="27"/>
      <c r="I301" s="27"/>
      <c r="J301" s="28"/>
      <c r="K301" s="28"/>
      <c r="L301" s="29"/>
    </row>
    <row r="302" spans="1:12" s="16" customFormat="1" ht="12" x14ac:dyDescent="0.15">
      <c r="A302" s="14"/>
      <c r="B302" s="25" t="s">
        <v>458</v>
      </c>
      <c r="C302" s="31">
        <v>0</v>
      </c>
      <c r="D302" s="32">
        <v>4</v>
      </c>
      <c r="E302" s="32">
        <v>1</v>
      </c>
      <c r="F302" s="32">
        <v>4</v>
      </c>
      <c r="G302" s="32">
        <v>9</v>
      </c>
      <c r="H302" s="27"/>
      <c r="I302" s="27"/>
      <c r="J302" s="28"/>
      <c r="K302" s="28"/>
      <c r="L302" s="29"/>
    </row>
    <row r="303" spans="1:12" s="16" customFormat="1" ht="12" x14ac:dyDescent="0.15">
      <c r="A303" s="14"/>
      <c r="B303" s="25" t="s">
        <v>459</v>
      </c>
      <c r="C303" s="31">
        <v>0</v>
      </c>
      <c r="D303" s="32">
        <v>1</v>
      </c>
      <c r="E303" s="32">
        <v>0</v>
      </c>
      <c r="F303" s="32">
        <v>4</v>
      </c>
      <c r="G303" s="32">
        <v>5</v>
      </c>
      <c r="H303" s="27"/>
      <c r="I303" s="27"/>
      <c r="J303" s="28"/>
      <c r="K303" s="28"/>
      <c r="L303" s="29"/>
    </row>
    <row r="304" spans="1:12" s="16" customFormat="1" ht="12" x14ac:dyDescent="0.15">
      <c r="A304" s="14"/>
      <c r="B304" s="25" t="s">
        <v>460</v>
      </c>
      <c r="C304" s="31">
        <v>0</v>
      </c>
      <c r="D304" s="32">
        <v>0</v>
      </c>
      <c r="E304" s="32">
        <v>1</v>
      </c>
      <c r="F304" s="32">
        <v>1</v>
      </c>
      <c r="G304" s="32">
        <v>2</v>
      </c>
      <c r="H304" s="27"/>
      <c r="I304" s="27"/>
      <c r="J304" s="28"/>
      <c r="K304" s="28"/>
      <c r="L304" s="29"/>
    </row>
    <row r="305" spans="1:12" s="16" customFormat="1" ht="12" x14ac:dyDescent="0.15">
      <c r="A305" s="14"/>
      <c r="B305" s="25" t="s">
        <v>461</v>
      </c>
      <c r="C305" s="31">
        <v>0</v>
      </c>
      <c r="D305" s="32">
        <v>0</v>
      </c>
      <c r="E305" s="32">
        <v>1</v>
      </c>
      <c r="F305" s="32">
        <v>6</v>
      </c>
      <c r="G305" s="32">
        <v>7</v>
      </c>
      <c r="H305" s="27"/>
      <c r="I305" s="27"/>
      <c r="J305" s="28"/>
      <c r="K305" s="28"/>
      <c r="L305" s="29"/>
    </row>
    <row r="306" spans="1:12" s="16" customFormat="1" ht="12" x14ac:dyDescent="0.15">
      <c r="A306" s="14"/>
      <c r="B306" s="25" t="s">
        <v>462</v>
      </c>
      <c r="C306" s="31">
        <v>0</v>
      </c>
      <c r="D306" s="32">
        <v>1</v>
      </c>
      <c r="E306" s="32">
        <v>1</v>
      </c>
      <c r="F306" s="32">
        <v>5</v>
      </c>
      <c r="G306" s="32">
        <v>7</v>
      </c>
      <c r="H306" s="27"/>
      <c r="I306" s="27"/>
      <c r="J306" s="28"/>
      <c r="K306" s="28"/>
      <c r="L306" s="29"/>
    </row>
    <row r="307" spans="1:12" s="16" customFormat="1" ht="12" x14ac:dyDescent="0.15">
      <c r="A307" s="14"/>
      <c r="B307" s="25" t="s">
        <v>463</v>
      </c>
      <c r="C307" s="31">
        <v>0</v>
      </c>
      <c r="D307" s="32">
        <v>1</v>
      </c>
      <c r="E307" s="32">
        <v>0</v>
      </c>
      <c r="F307" s="32">
        <v>3</v>
      </c>
      <c r="G307" s="32">
        <v>4</v>
      </c>
      <c r="H307" s="27"/>
      <c r="I307" s="27"/>
      <c r="J307" s="28"/>
      <c r="K307" s="28"/>
      <c r="L307" s="29"/>
    </row>
    <row r="308" spans="1:12" s="16" customFormat="1" ht="12" x14ac:dyDescent="0.15">
      <c r="A308" s="14"/>
      <c r="B308" s="25" t="s">
        <v>464</v>
      </c>
      <c r="C308" s="31">
        <v>0</v>
      </c>
      <c r="D308" s="32">
        <v>0</v>
      </c>
      <c r="E308" s="32">
        <v>1</v>
      </c>
      <c r="F308" s="32">
        <v>2</v>
      </c>
      <c r="G308" s="32">
        <v>3</v>
      </c>
      <c r="H308" s="27"/>
      <c r="I308" s="27"/>
      <c r="J308" s="28"/>
      <c r="K308" s="28"/>
      <c r="L308" s="29"/>
    </row>
    <row r="309" spans="1:12" s="16" customFormat="1" ht="12" x14ac:dyDescent="0.15">
      <c r="A309" s="14"/>
      <c r="B309" s="25" t="s">
        <v>465</v>
      </c>
      <c r="C309" s="31">
        <v>0</v>
      </c>
      <c r="D309" s="32">
        <v>0</v>
      </c>
      <c r="E309" s="32">
        <v>1</v>
      </c>
      <c r="F309" s="32">
        <v>1</v>
      </c>
      <c r="G309" s="32">
        <v>2</v>
      </c>
      <c r="H309" s="27"/>
      <c r="I309" s="27"/>
      <c r="J309" s="28"/>
      <c r="K309" s="28"/>
      <c r="L309" s="29"/>
    </row>
    <row r="310" spans="1:12" s="16" customFormat="1" ht="12" x14ac:dyDescent="0.15">
      <c r="A310" s="14"/>
      <c r="B310" s="25" t="s">
        <v>466</v>
      </c>
      <c r="C310" s="31">
        <v>0</v>
      </c>
      <c r="D310" s="32">
        <v>0</v>
      </c>
      <c r="E310" s="32">
        <v>2</v>
      </c>
      <c r="F310" s="32">
        <v>0</v>
      </c>
      <c r="G310" s="32">
        <v>2</v>
      </c>
      <c r="H310" s="27"/>
      <c r="I310" s="27"/>
      <c r="J310" s="28"/>
      <c r="K310" s="28"/>
      <c r="L310" s="29"/>
    </row>
    <row r="311" spans="1:12" s="16" customFormat="1" ht="12" x14ac:dyDescent="0.15">
      <c r="A311" s="14"/>
      <c r="B311" s="25" t="s">
        <v>467</v>
      </c>
      <c r="C311" s="31">
        <v>0</v>
      </c>
      <c r="D311" s="32">
        <v>0</v>
      </c>
      <c r="E311" s="32">
        <v>2</v>
      </c>
      <c r="F311" s="32">
        <v>3</v>
      </c>
      <c r="G311" s="32">
        <v>5</v>
      </c>
      <c r="H311" s="27"/>
      <c r="I311" s="27"/>
      <c r="J311" s="28"/>
      <c r="K311" s="28"/>
      <c r="L311" s="29"/>
    </row>
    <row r="312" spans="1:12" s="16" customFormat="1" ht="12" x14ac:dyDescent="0.15">
      <c r="A312" s="14"/>
      <c r="B312" s="25" t="s">
        <v>468</v>
      </c>
      <c r="C312" s="31">
        <v>0</v>
      </c>
      <c r="D312" s="32">
        <v>0</v>
      </c>
      <c r="E312" s="32">
        <v>1</v>
      </c>
      <c r="F312" s="32">
        <v>3</v>
      </c>
      <c r="G312" s="32">
        <v>4</v>
      </c>
      <c r="H312" s="27"/>
      <c r="I312" s="27"/>
      <c r="J312" s="28"/>
      <c r="K312" s="28"/>
      <c r="L312" s="29"/>
    </row>
    <row r="313" spans="1:12" s="16" customFormat="1" ht="12" x14ac:dyDescent="0.15">
      <c r="A313" s="14"/>
      <c r="B313" s="25" t="s">
        <v>469</v>
      </c>
      <c r="C313" s="31">
        <v>0</v>
      </c>
      <c r="D313" s="32">
        <v>0</v>
      </c>
      <c r="E313" s="32">
        <v>0</v>
      </c>
      <c r="F313" s="32">
        <v>3</v>
      </c>
      <c r="G313" s="32">
        <v>3</v>
      </c>
      <c r="H313" s="27"/>
      <c r="I313" s="27"/>
      <c r="J313" s="28"/>
      <c r="K313" s="28"/>
      <c r="L313" s="29"/>
    </row>
    <row r="314" spans="1:12" s="16" customFormat="1" ht="12" x14ac:dyDescent="0.15">
      <c r="A314" s="14"/>
      <c r="B314" s="25" t="s">
        <v>470</v>
      </c>
      <c r="C314" s="31">
        <v>0</v>
      </c>
      <c r="D314" s="32">
        <v>1</v>
      </c>
      <c r="E314" s="32">
        <v>0</v>
      </c>
      <c r="F314" s="32">
        <v>3</v>
      </c>
      <c r="G314" s="32">
        <v>4</v>
      </c>
      <c r="H314" s="27"/>
      <c r="I314" s="27"/>
      <c r="J314" s="28"/>
      <c r="K314" s="28"/>
      <c r="L314" s="29"/>
    </row>
    <row r="315" spans="1:12" s="16" customFormat="1" ht="12" x14ac:dyDescent="0.15">
      <c r="A315" s="14"/>
      <c r="B315" s="25" t="s">
        <v>471</v>
      </c>
      <c r="C315" s="31">
        <v>0</v>
      </c>
      <c r="D315" s="32">
        <v>0</v>
      </c>
      <c r="E315" s="32">
        <v>5</v>
      </c>
      <c r="F315" s="32">
        <v>3</v>
      </c>
      <c r="G315" s="32">
        <v>8</v>
      </c>
      <c r="H315" s="27"/>
      <c r="I315" s="27"/>
      <c r="J315" s="28"/>
      <c r="K315" s="28"/>
      <c r="L315" s="29"/>
    </row>
    <row r="316" spans="1:12" s="16" customFormat="1" ht="12" x14ac:dyDescent="0.15">
      <c r="A316" s="14"/>
      <c r="B316" s="25" t="s">
        <v>472</v>
      </c>
      <c r="C316" s="31">
        <v>0</v>
      </c>
      <c r="D316" s="32">
        <v>0</v>
      </c>
      <c r="E316" s="32">
        <v>0</v>
      </c>
      <c r="F316" s="32">
        <v>3</v>
      </c>
      <c r="G316" s="32">
        <v>3</v>
      </c>
      <c r="H316" s="27"/>
      <c r="I316" s="27"/>
      <c r="J316" s="28"/>
      <c r="K316" s="28"/>
      <c r="L316" s="29"/>
    </row>
    <row r="317" spans="1:12" s="16" customFormat="1" ht="12" x14ac:dyDescent="0.15">
      <c r="A317" s="14"/>
      <c r="B317" s="25" t="s">
        <v>473</v>
      </c>
      <c r="C317" s="31">
        <v>0</v>
      </c>
      <c r="D317" s="32">
        <v>0</v>
      </c>
      <c r="E317" s="32">
        <v>1</v>
      </c>
      <c r="F317" s="32">
        <v>3</v>
      </c>
      <c r="G317" s="32">
        <v>4</v>
      </c>
      <c r="H317" s="27"/>
      <c r="I317" s="27"/>
      <c r="J317" s="28"/>
      <c r="K317" s="28"/>
      <c r="L317" s="29"/>
    </row>
    <row r="318" spans="1:12" s="16" customFormat="1" ht="12" x14ac:dyDescent="0.15">
      <c r="A318" s="14"/>
      <c r="B318" s="25" t="s">
        <v>474</v>
      </c>
      <c r="C318" s="31">
        <v>0</v>
      </c>
      <c r="D318" s="32">
        <v>1</v>
      </c>
      <c r="E318" s="32">
        <v>0</v>
      </c>
      <c r="F318" s="32">
        <v>3</v>
      </c>
      <c r="G318" s="32">
        <v>4</v>
      </c>
      <c r="H318" s="27"/>
      <c r="I318" s="27"/>
      <c r="J318" s="28"/>
      <c r="K318" s="28"/>
      <c r="L318" s="29"/>
    </row>
    <row r="319" spans="1:12" s="16" customFormat="1" ht="12" x14ac:dyDescent="0.15">
      <c r="A319" s="14"/>
      <c r="B319" s="25" t="s">
        <v>475</v>
      </c>
      <c r="C319" s="31">
        <v>0</v>
      </c>
      <c r="D319" s="32">
        <v>1</v>
      </c>
      <c r="E319" s="32">
        <v>4</v>
      </c>
      <c r="F319" s="32">
        <v>1</v>
      </c>
      <c r="G319" s="32">
        <v>6</v>
      </c>
      <c r="H319" s="27"/>
      <c r="I319" s="27"/>
      <c r="J319" s="28"/>
      <c r="K319" s="28"/>
      <c r="L319" s="29"/>
    </row>
    <row r="320" spans="1:12" s="16" customFormat="1" ht="12" x14ac:dyDescent="0.15">
      <c r="A320" s="14"/>
      <c r="B320" s="25" t="s">
        <v>476</v>
      </c>
      <c r="C320" s="31">
        <v>0</v>
      </c>
      <c r="D320" s="32">
        <v>0</v>
      </c>
      <c r="E320" s="32">
        <v>1</v>
      </c>
      <c r="F320" s="32">
        <v>1</v>
      </c>
      <c r="G320" s="32">
        <v>2</v>
      </c>
      <c r="H320" s="27"/>
      <c r="I320" s="27"/>
      <c r="J320" s="28"/>
      <c r="K320" s="28"/>
      <c r="L320" s="29"/>
    </row>
    <row r="321" spans="1:12" s="16" customFormat="1" ht="12" x14ac:dyDescent="0.15">
      <c r="A321" s="14"/>
      <c r="B321" s="25" t="s">
        <v>477</v>
      </c>
      <c r="C321" s="31">
        <v>0</v>
      </c>
      <c r="D321" s="32">
        <f>$D$21</f>
        <v>1</v>
      </c>
      <c r="E321" s="32">
        <f>$E$21</f>
        <v>5</v>
      </c>
      <c r="F321" s="32">
        <v>0</v>
      </c>
      <c r="G321" s="32">
        <v>0</v>
      </c>
      <c r="H321" s="27"/>
      <c r="I321" s="27"/>
      <c r="J321" s="28"/>
      <c r="K321" s="28"/>
      <c r="L321" s="29"/>
    </row>
    <row r="322" spans="1:12" s="16" customFormat="1" ht="16" customHeight="1" x14ac:dyDescent="0.15">
      <c r="A322" s="14"/>
      <c r="B322" s="25" t="s">
        <v>478</v>
      </c>
      <c r="C322" s="31">
        <v>0</v>
      </c>
      <c r="D322" s="32">
        <v>0</v>
      </c>
      <c r="E322" s="32">
        <v>0</v>
      </c>
      <c r="F322" s="32">
        <v>1</v>
      </c>
      <c r="G322" s="32">
        <v>1</v>
      </c>
      <c r="H322" s="27"/>
      <c r="I322" s="27"/>
      <c r="J322" s="28"/>
      <c r="K322" s="28"/>
      <c r="L322" s="29"/>
    </row>
    <row r="323" spans="1:12" s="16" customFormat="1" ht="16" customHeight="1" x14ac:dyDescent="0.15">
      <c r="A323" s="14"/>
      <c r="B323" s="25" t="s">
        <v>479</v>
      </c>
      <c r="C323" s="31">
        <v>0</v>
      </c>
      <c r="D323" s="32">
        <v>0</v>
      </c>
      <c r="E323" s="32">
        <v>1</v>
      </c>
      <c r="F323" s="32">
        <v>3</v>
      </c>
      <c r="G323" s="32">
        <v>4</v>
      </c>
      <c r="H323" s="27"/>
      <c r="I323" s="27"/>
      <c r="J323" s="28"/>
      <c r="K323" s="28"/>
      <c r="L323" s="29"/>
    </row>
    <row r="324" spans="1:12" s="16" customFormat="1" ht="16" customHeight="1" x14ac:dyDescent="0.15">
      <c r="A324" s="14"/>
      <c r="B324" s="25" t="s">
        <v>480</v>
      </c>
      <c r="C324" s="31">
        <v>0</v>
      </c>
      <c r="D324" s="32">
        <v>1</v>
      </c>
      <c r="E324" s="32">
        <v>1</v>
      </c>
      <c r="F324" s="32">
        <v>1</v>
      </c>
      <c r="G324" s="32">
        <v>3</v>
      </c>
      <c r="H324" s="27"/>
      <c r="I324" s="27"/>
      <c r="J324" s="28"/>
      <c r="K324" s="28"/>
      <c r="L324" s="29"/>
    </row>
    <row r="325" spans="1:12" s="16" customFormat="1" ht="16" customHeight="1" x14ac:dyDescent="0.15">
      <c r="A325" s="14"/>
      <c r="B325" s="25" t="s">
        <v>481</v>
      </c>
      <c r="C325" s="31">
        <v>0</v>
      </c>
      <c r="D325" s="32">
        <v>0</v>
      </c>
      <c r="E325" s="32">
        <v>1</v>
      </c>
      <c r="F325" s="32">
        <v>1</v>
      </c>
      <c r="G325" s="32">
        <v>2</v>
      </c>
      <c r="H325" s="27"/>
      <c r="I325" s="27"/>
      <c r="J325" s="28"/>
      <c r="K325" s="28"/>
      <c r="L325" s="29"/>
    </row>
    <row r="326" spans="1:12" s="16" customFormat="1" ht="12" x14ac:dyDescent="0.15">
      <c r="A326" s="14"/>
      <c r="B326" s="25" t="s">
        <v>482</v>
      </c>
      <c r="C326" s="31">
        <v>0</v>
      </c>
      <c r="D326" s="32">
        <f>$D$21</f>
        <v>1</v>
      </c>
      <c r="E326" s="32">
        <f>$E$21</f>
        <v>5</v>
      </c>
      <c r="F326" s="32">
        <f>$F$21</f>
        <v>2</v>
      </c>
      <c r="G326" s="32">
        <f>$G$21</f>
        <v>8</v>
      </c>
      <c r="H326" s="27"/>
      <c r="I326" s="27"/>
      <c r="J326" s="28"/>
      <c r="K326" s="28"/>
      <c r="L326" s="29"/>
    </row>
    <row r="327" spans="1:12" s="16" customFormat="1" ht="12" x14ac:dyDescent="0.15">
      <c r="A327" s="14"/>
      <c r="B327" s="25" t="s">
        <v>483</v>
      </c>
      <c r="C327" s="31">
        <v>0</v>
      </c>
      <c r="D327" s="32">
        <v>0</v>
      </c>
      <c r="E327" s="32">
        <v>2</v>
      </c>
      <c r="F327" s="32">
        <v>1</v>
      </c>
      <c r="G327" s="32">
        <v>3</v>
      </c>
      <c r="H327" s="27"/>
      <c r="I327" s="27"/>
      <c r="J327" s="28"/>
      <c r="K327" s="28"/>
      <c r="L327" s="29"/>
    </row>
    <row r="328" spans="1:12" s="16" customFormat="1" ht="12" x14ac:dyDescent="0.15">
      <c r="A328" s="14"/>
      <c r="B328" s="25" t="s">
        <v>484</v>
      </c>
      <c r="C328" s="31">
        <v>0</v>
      </c>
      <c r="D328" s="32">
        <v>0</v>
      </c>
      <c r="E328" s="32">
        <v>2</v>
      </c>
      <c r="F328" s="32">
        <v>9</v>
      </c>
      <c r="G328" s="32">
        <v>11</v>
      </c>
      <c r="H328" s="27"/>
      <c r="I328" s="27"/>
      <c r="J328" s="28"/>
      <c r="K328" s="28"/>
      <c r="L328" s="29"/>
    </row>
    <row r="329" spans="1:12" s="16" customFormat="1" ht="12" x14ac:dyDescent="0.15">
      <c r="A329" s="14"/>
      <c r="B329" s="25" t="s">
        <v>485</v>
      </c>
      <c r="C329" s="31">
        <v>0</v>
      </c>
      <c r="D329" s="32">
        <v>2</v>
      </c>
      <c r="E329" s="32">
        <v>2</v>
      </c>
      <c r="F329" s="32">
        <v>9</v>
      </c>
      <c r="G329" s="32">
        <v>13</v>
      </c>
      <c r="H329" s="27"/>
      <c r="I329" s="27"/>
      <c r="J329" s="28"/>
      <c r="K329" s="28"/>
      <c r="L329" s="29"/>
    </row>
    <row r="330" spans="1:12" s="16" customFormat="1" ht="12" x14ac:dyDescent="0.15">
      <c r="A330" s="14"/>
      <c r="B330" s="25" t="s">
        <v>486</v>
      </c>
      <c r="C330" s="31">
        <v>0</v>
      </c>
      <c r="D330" s="32">
        <v>2</v>
      </c>
      <c r="E330" s="32">
        <v>2</v>
      </c>
      <c r="F330" s="32">
        <v>9</v>
      </c>
      <c r="G330" s="32">
        <v>13</v>
      </c>
      <c r="H330" s="27"/>
      <c r="I330" s="27"/>
      <c r="J330" s="28"/>
      <c r="K330" s="28"/>
      <c r="L330" s="29"/>
    </row>
    <row r="331" spans="1:12" s="16" customFormat="1" ht="12" x14ac:dyDescent="0.15">
      <c r="A331" s="14"/>
      <c r="B331" s="25" t="s">
        <v>487</v>
      </c>
      <c r="C331" s="31">
        <v>0</v>
      </c>
      <c r="D331" s="32">
        <v>0</v>
      </c>
      <c r="E331" s="32">
        <v>8</v>
      </c>
      <c r="F331" s="32">
        <v>1</v>
      </c>
      <c r="G331" s="32">
        <v>9</v>
      </c>
      <c r="H331" s="27"/>
      <c r="I331" s="27"/>
      <c r="J331" s="28"/>
      <c r="K331" s="28"/>
      <c r="L331" s="29"/>
    </row>
    <row r="332" spans="1:12" s="16" customFormat="1" ht="12" x14ac:dyDescent="0.15">
      <c r="A332" s="14"/>
      <c r="B332" s="25" t="s">
        <v>488</v>
      </c>
      <c r="C332" s="31">
        <v>0</v>
      </c>
      <c r="D332" s="32">
        <v>0</v>
      </c>
      <c r="E332" s="32">
        <v>2</v>
      </c>
      <c r="F332" s="32">
        <v>1</v>
      </c>
      <c r="G332" s="32">
        <v>3</v>
      </c>
      <c r="H332" s="27"/>
      <c r="I332" s="27"/>
      <c r="J332" s="28"/>
      <c r="K332" s="28"/>
      <c r="L332" s="29"/>
    </row>
    <row r="333" spans="1:12" s="16" customFormat="1" ht="12" x14ac:dyDescent="0.15">
      <c r="A333" s="14"/>
      <c r="B333" s="25" t="s">
        <v>489</v>
      </c>
      <c r="C333" s="31">
        <v>0</v>
      </c>
      <c r="D333" s="32">
        <v>0</v>
      </c>
      <c r="E333" s="32">
        <v>1</v>
      </c>
      <c r="F333" s="32">
        <v>2</v>
      </c>
      <c r="G333" s="32">
        <v>3</v>
      </c>
      <c r="H333" s="27"/>
      <c r="I333" s="27"/>
      <c r="J333" s="28"/>
      <c r="K333" s="28"/>
      <c r="L333" s="29"/>
    </row>
    <row r="334" spans="1:12" s="16" customFormat="1" ht="12" x14ac:dyDescent="0.15">
      <c r="A334" s="14"/>
      <c r="B334" s="25" t="s">
        <v>490</v>
      </c>
      <c r="C334" s="31">
        <v>0</v>
      </c>
      <c r="D334" s="32">
        <v>0</v>
      </c>
      <c r="E334" s="32">
        <v>1</v>
      </c>
      <c r="F334" s="32">
        <v>2</v>
      </c>
      <c r="G334" s="32">
        <v>3</v>
      </c>
      <c r="H334" s="27"/>
      <c r="I334" s="27"/>
      <c r="J334" s="28"/>
      <c r="K334" s="28"/>
      <c r="L334" s="29"/>
    </row>
    <row r="335" spans="1:12" s="16" customFormat="1" ht="12" x14ac:dyDescent="0.15">
      <c r="A335" s="14"/>
      <c r="B335" s="25" t="s">
        <v>491</v>
      </c>
      <c r="C335" s="31">
        <v>0</v>
      </c>
      <c r="D335" s="32">
        <v>3</v>
      </c>
      <c r="E335" s="32">
        <v>3</v>
      </c>
      <c r="F335" s="32">
        <v>2</v>
      </c>
      <c r="G335" s="32">
        <v>8</v>
      </c>
      <c r="H335" s="27"/>
      <c r="I335" s="27"/>
      <c r="J335" s="28"/>
      <c r="K335" s="28"/>
      <c r="L335" s="29"/>
    </row>
    <row r="336" spans="1:12" s="16" customFormat="1" ht="12" x14ac:dyDescent="0.15">
      <c r="A336" s="14"/>
      <c r="B336" s="25" t="s">
        <v>492</v>
      </c>
      <c r="C336" s="31">
        <v>0</v>
      </c>
      <c r="D336" s="32">
        <v>0</v>
      </c>
      <c r="E336" s="32">
        <v>1</v>
      </c>
      <c r="F336" s="32">
        <v>3</v>
      </c>
      <c r="G336" s="32">
        <v>4</v>
      </c>
      <c r="H336" s="27"/>
      <c r="I336" s="27"/>
      <c r="J336" s="28"/>
      <c r="K336" s="28"/>
      <c r="L336" s="29"/>
    </row>
    <row r="337" spans="1:12" s="16" customFormat="1" ht="12" x14ac:dyDescent="0.15">
      <c r="A337" s="14"/>
      <c r="B337" s="25" t="s">
        <v>493</v>
      </c>
      <c r="C337" s="31">
        <v>0</v>
      </c>
      <c r="D337" s="32">
        <v>0</v>
      </c>
      <c r="E337" s="32">
        <v>0</v>
      </c>
      <c r="F337" s="32">
        <v>2</v>
      </c>
      <c r="G337" s="32">
        <v>2</v>
      </c>
      <c r="H337" s="27"/>
      <c r="I337" s="27"/>
      <c r="J337" s="28"/>
      <c r="K337" s="28"/>
      <c r="L337" s="29"/>
    </row>
    <row r="338" spans="1:12" s="16" customFormat="1" ht="12" x14ac:dyDescent="0.15">
      <c r="A338" s="14"/>
      <c r="B338" s="25" t="s">
        <v>494</v>
      </c>
      <c r="C338" s="31">
        <v>0</v>
      </c>
      <c r="D338" s="32">
        <v>1</v>
      </c>
      <c r="E338" s="32">
        <v>0</v>
      </c>
      <c r="F338" s="32">
        <v>3</v>
      </c>
      <c r="G338" s="32">
        <v>4</v>
      </c>
      <c r="H338" s="27"/>
      <c r="I338" s="27"/>
      <c r="J338" s="28"/>
      <c r="K338" s="28"/>
      <c r="L338" s="29"/>
    </row>
    <row r="339" spans="1:12" s="16" customFormat="1" ht="12" x14ac:dyDescent="0.15">
      <c r="A339" s="14"/>
      <c r="B339" s="25" t="s">
        <v>495</v>
      </c>
      <c r="C339" s="31">
        <v>0</v>
      </c>
      <c r="D339" s="32">
        <v>1</v>
      </c>
      <c r="E339" s="32">
        <v>1</v>
      </c>
      <c r="F339" s="32">
        <v>5</v>
      </c>
      <c r="G339" s="32">
        <v>7</v>
      </c>
      <c r="H339" s="27"/>
      <c r="I339" s="27"/>
      <c r="J339" s="28"/>
      <c r="K339" s="28"/>
      <c r="L339" s="29"/>
    </row>
    <row r="340" spans="1:12" s="16" customFormat="1" ht="12" x14ac:dyDescent="0.15">
      <c r="A340" s="14"/>
      <c r="B340" s="25" t="s">
        <v>496</v>
      </c>
      <c r="C340" s="31">
        <v>0</v>
      </c>
      <c r="D340" s="32">
        <v>2</v>
      </c>
      <c r="E340" s="32">
        <v>0</v>
      </c>
      <c r="F340" s="32">
        <v>1</v>
      </c>
      <c r="G340" s="32">
        <v>3</v>
      </c>
      <c r="H340" s="27"/>
      <c r="I340" s="27"/>
      <c r="J340" s="28"/>
      <c r="K340" s="28"/>
      <c r="L340" s="29"/>
    </row>
    <row r="341" spans="1:12" s="16" customFormat="1" ht="12" x14ac:dyDescent="0.15">
      <c r="A341" s="14"/>
      <c r="B341" s="25" t="s">
        <v>497</v>
      </c>
      <c r="C341" s="31">
        <v>0</v>
      </c>
      <c r="D341" s="32">
        <v>2</v>
      </c>
      <c r="E341" s="32">
        <v>1</v>
      </c>
      <c r="F341" s="32">
        <v>1</v>
      </c>
      <c r="G341" s="32">
        <v>4</v>
      </c>
      <c r="H341" s="27"/>
      <c r="I341" s="27"/>
      <c r="J341" s="28"/>
      <c r="K341" s="28"/>
      <c r="L341" s="29"/>
    </row>
    <row r="342" spans="1:12" s="16" customFormat="1" ht="12" x14ac:dyDescent="0.15">
      <c r="A342" s="14"/>
      <c r="B342" s="25" t="s">
        <v>498</v>
      </c>
      <c r="C342" s="31">
        <v>0</v>
      </c>
      <c r="D342" s="32">
        <v>3</v>
      </c>
      <c r="E342" s="32">
        <v>0</v>
      </c>
      <c r="F342" s="32">
        <v>0</v>
      </c>
      <c r="G342" s="32">
        <v>4</v>
      </c>
      <c r="H342" s="27"/>
      <c r="I342" s="27"/>
      <c r="J342" s="28"/>
      <c r="K342" s="28"/>
      <c r="L342" s="29"/>
    </row>
    <row r="343" spans="1:12" s="16" customFormat="1" ht="12" x14ac:dyDescent="0.15">
      <c r="A343" s="14"/>
      <c r="B343" s="25" t="s">
        <v>499</v>
      </c>
      <c r="C343" s="31">
        <v>0</v>
      </c>
      <c r="D343" s="32">
        <v>0</v>
      </c>
      <c r="E343" s="32">
        <v>0</v>
      </c>
      <c r="F343" s="32">
        <v>0</v>
      </c>
      <c r="G343" s="32">
        <v>0</v>
      </c>
      <c r="H343" s="27"/>
      <c r="I343" s="27"/>
      <c r="J343" s="28"/>
      <c r="K343" s="28"/>
      <c r="L343" s="29"/>
    </row>
    <row r="344" spans="1:12" s="16" customFormat="1" ht="12" x14ac:dyDescent="0.15">
      <c r="A344" s="14"/>
      <c r="B344" s="25" t="s">
        <v>500</v>
      </c>
      <c r="C344" s="31">
        <v>0</v>
      </c>
      <c r="D344" s="32">
        <v>0</v>
      </c>
      <c r="E344" s="32">
        <v>0</v>
      </c>
      <c r="F344" s="32">
        <v>2</v>
      </c>
      <c r="G344" s="32">
        <v>0</v>
      </c>
      <c r="H344" s="27"/>
      <c r="I344" s="27"/>
      <c r="J344" s="28"/>
      <c r="K344" s="28"/>
      <c r="L344" s="29"/>
    </row>
    <row r="345" spans="1:12" s="16" customFormat="1" ht="12" x14ac:dyDescent="0.15">
      <c r="A345" s="14"/>
      <c r="B345" s="25" t="s">
        <v>501</v>
      </c>
      <c r="C345" s="31">
        <v>0</v>
      </c>
      <c r="D345" s="32">
        <v>2</v>
      </c>
      <c r="E345" s="32">
        <v>0</v>
      </c>
      <c r="F345" s="32">
        <v>2</v>
      </c>
      <c r="G345" s="32">
        <v>7</v>
      </c>
      <c r="H345" s="27"/>
      <c r="I345" s="27"/>
      <c r="J345" s="28"/>
      <c r="K345" s="28"/>
      <c r="L345" s="29"/>
    </row>
    <row r="346" spans="1:12" s="16" customFormat="1" ht="12" x14ac:dyDescent="0.15">
      <c r="A346" s="14"/>
      <c r="B346" s="25" t="s">
        <v>502</v>
      </c>
      <c r="C346" s="31">
        <v>0</v>
      </c>
      <c r="D346" s="32">
        <v>1</v>
      </c>
      <c r="E346" s="32">
        <v>0</v>
      </c>
      <c r="F346" s="32">
        <v>2</v>
      </c>
      <c r="G346" s="32">
        <v>7</v>
      </c>
      <c r="H346" s="27"/>
      <c r="I346" s="27"/>
      <c r="J346" s="28"/>
      <c r="K346" s="28"/>
      <c r="L346" s="29"/>
    </row>
    <row r="347" spans="1:12" s="16" customFormat="1" ht="12" x14ac:dyDescent="0.15">
      <c r="A347" s="14"/>
      <c r="B347" s="25" t="s">
        <v>503</v>
      </c>
      <c r="C347" s="31">
        <v>0</v>
      </c>
      <c r="D347" s="32">
        <v>7</v>
      </c>
      <c r="E347" s="32">
        <v>5</v>
      </c>
      <c r="F347" s="32">
        <v>6</v>
      </c>
      <c r="G347" s="32">
        <v>18</v>
      </c>
      <c r="H347" s="27"/>
      <c r="I347" s="27"/>
      <c r="J347" s="28"/>
      <c r="K347" s="28"/>
      <c r="L347" s="29"/>
    </row>
    <row r="348" spans="1:12" s="16" customFormat="1" ht="12" x14ac:dyDescent="0.15">
      <c r="A348" s="14"/>
      <c r="B348" s="25" t="s">
        <v>504</v>
      </c>
      <c r="C348" s="31">
        <v>0</v>
      </c>
      <c r="D348" s="32">
        <f>$D$21</f>
        <v>1</v>
      </c>
      <c r="E348" s="32">
        <f>$E$21</f>
        <v>5</v>
      </c>
      <c r="F348" s="32">
        <f>$F$21</f>
        <v>2</v>
      </c>
      <c r="G348" s="32">
        <f>$G$21</f>
        <v>8</v>
      </c>
      <c r="H348" s="27"/>
      <c r="I348" s="27"/>
      <c r="J348" s="28"/>
      <c r="K348" s="28"/>
      <c r="L348" s="29"/>
    </row>
    <row r="349" spans="1:12" s="16" customFormat="1" ht="12" x14ac:dyDescent="0.15">
      <c r="A349" s="14"/>
      <c r="B349" s="25" t="s">
        <v>505</v>
      </c>
      <c r="C349" s="31">
        <v>0</v>
      </c>
      <c r="D349" s="32">
        <v>5</v>
      </c>
      <c r="E349" s="32">
        <v>3</v>
      </c>
      <c r="F349" s="32">
        <v>22</v>
      </c>
      <c r="G349" s="32">
        <v>30</v>
      </c>
      <c r="H349" s="27"/>
      <c r="I349" s="27"/>
      <c r="J349" s="28"/>
      <c r="K349" s="28"/>
      <c r="L349" s="29"/>
    </row>
    <row r="350" spans="1:12" s="16" customFormat="1" ht="12" x14ac:dyDescent="0.15">
      <c r="A350" s="14"/>
      <c r="B350" s="25" t="s">
        <v>506</v>
      </c>
      <c r="C350" s="31">
        <v>0</v>
      </c>
      <c r="D350" s="32">
        <v>5</v>
      </c>
      <c r="E350" s="32">
        <v>4</v>
      </c>
      <c r="F350" s="32">
        <v>18</v>
      </c>
      <c r="G350" s="32">
        <v>28</v>
      </c>
      <c r="H350" s="27"/>
      <c r="I350" s="27"/>
      <c r="J350" s="28"/>
      <c r="K350" s="28"/>
      <c r="L350" s="29"/>
    </row>
    <row r="351" spans="1:12" s="16" customFormat="1" ht="12" x14ac:dyDescent="0.15">
      <c r="A351" s="14"/>
      <c r="B351" s="25" t="s">
        <v>507</v>
      </c>
      <c r="C351" s="31">
        <v>0</v>
      </c>
      <c r="D351" s="32">
        <v>5</v>
      </c>
      <c r="E351" s="32">
        <v>5</v>
      </c>
      <c r="F351" s="32">
        <v>15</v>
      </c>
      <c r="G351" s="32">
        <v>30</v>
      </c>
      <c r="H351" s="27"/>
      <c r="I351" s="27"/>
      <c r="J351" s="28"/>
      <c r="K351" s="28"/>
      <c r="L351" s="29"/>
    </row>
    <row r="352" spans="1:12" s="16" customFormat="1" ht="12" x14ac:dyDescent="0.15">
      <c r="A352" s="14"/>
      <c r="B352" s="25" t="s">
        <v>508</v>
      </c>
      <c r="C352" s="31">
        <v>0</v>
      </c>
      <c r="D352" s="32">
        <v>2</v>
      </c>
      <c r="E352" s="32">
        <v>4</v>
      </c>
      <c r="F352" s="32">
        <v>13</v>
      </c>
      <c r="G352" s="32">
        <v>19</v>
      </c>
      <c r="H352" s="27"/>
      <c r="I352" s="27"/>
      <c r="J352" s="28"/>
      <c r="K352" s="28"/>
      <c r="L352" s="29"/>
    </row>
    <row r="353" spans="1:12" s="16" customFormat="1" ht="12" x14ac:dyDescent="0.15">
      <c r="A353" s="14"/>
      <c r="B353" s="25" t="s">
        <v>509</v>
      </c>
      <c r="C353" s="31">
        <v>0</v>
      </c>
      <c r="D353" s="32">
        <v>2</v>
      </c>
      <c r="E353" s="32">
        <v>1</v>
      </c>
      <c r="F353" s="32">
        <v>10</v>
      </c>
      <c r="G353" s="32">
        <v>13</v>
      </c>
      <c r="H353" s="27"/>
      <c r="I353" s="27"/>
      <c r="J353" s="28"/>
      <c r="K353" s="28"/>
      <c r="L353" s="29"/>
    </row>
    <row r="354" spans="1:12" s="16" customFormat="1" ht="12" x14ac:dyDescent="0.15">
      <c r="A354" s="14"/>
      <c r="B354" s="25" t="s">
        <v>510</v>
      </c>
      <c r="C354" s="31">
        <v>0</v>
      </c>
      <c r="D354" s="32">
        <v>2</v>
      </c>
      <c r="E354" s="32">
        <v>4</v>
      </c>
      <c r="F354" s="32">
        <v>11</v>
      </c>
      <c r="G354" s="32">
        <v>17</v>
      </c>
      <c r="H354" s="27"/>
      <c r="I354" s="27"/>
      <c r="J354" s="28"/>
      <c r="K354" s="28"/>
      <c r="L354" s="29"/>
    </row>
    <row r="355" spans="1:12" s="16" customFormat="1" ht="12" x14ac:dyDescent="0.15">
      <c r="A355" s="14"/>
      <c r="B355" s="25" t="s">
        <v>961</v>
      </c>
      <c r="C355" s="31">
        <v>0</v>
      </c>
      <c r="D355" s="32">
        <v>2</v>
      </c>
      <c r="E355" s="32">
        <v>1</v>
      </c>
      <c r="F355" s="32">
        <v>7</v>
      </c>
      <c r="G355" s="32">
        <v>10</v>
      </c>
      <c r="H355" s="27"/>
      <c r="I355" s="27"/>
      <c r="J355" s="28"/>
      <c r="K355" s="28"/>
      <c r="L355" s="29"/>
    </row>
    <row r="356" spans="1:12" s="16" customFormat="1" ht="12" x14ac:dyDescent="0.15">
      <c r="A356" s="14"/>
      <c r="B356" s="25" t="s">
        <v>963</v>
      </c>
      <c r="C356" s="31">
        <v>0</v>
      </c>
      <c r="D356" s="32">
        <v>3</v>
      </c>
      <c r="E356" s="32">
        <v>1</v>
      </c>
      <c r="F356" s="32">
        <v>2</v>
      </c>
      <c r="G356" s="32">
        <v>6</v>
      </c>
      <c r="H356" s="27"/>
      <c r="I356" s="27"/>
      <c r="J356" s="28"/>
      <c r="K356" s="28"/>
      <c r="L356" s="29"/>
    </row>
    <row r="357" spans="1:12" s="16" customFormat="1" ht="12" x14ac:dyDescent="0.15">
      <c r="A357" s="14"/>
      <c r="B357" s="25" t="s">
        <v>965</v>
      </c>
      <c r="C357" s="31">
        <v>0</v>
      </c>
      <c r="D357" s="32">
        <v>8</v>
      </c>
      <c r="E357" s="32">
        <v>3</v>
      </c>
      <c r="F357" s="32">
        <v>3</v>
      </c>
      <c r="G357" s="32">
        <v>14</v>
      </c>
      <c r="H357" s="27"/>
      <c r="I357" s="27"/>
      <c r="J357" s="28"/>
      <c r="K357" s="28"/>
      <c r="L357" s="29"/>
    </row>
    <row r="358" spans="1:12" s="16" customFormat="1" ht="12" x14ac:dyDescent="0.15">
      <c r="A358" s="14"/>
      <c r="B358" s="25" t="s">
        <v>967</v>
      </c>
      <c r="C358" s="31">
        <v>0</v>
      </c>
      <c r="D358" s="32">
        <v>5</v>
      </c>
      <c r="E358" s="32">
        <v>7</v>
      </c>
      <c r="F358" s="32">
        <v>5</v>
      </c>
      <c r="G358" s="32">
        <v>17</v>
      </c>
      <c r="H358" s="27"/>
      <c r="I358" s="27"/>
      <c r="J358" s="28"/>
      <c r="K358" s="28"/>
      <c r="L358" s="29"/>
    </row>
    <row r="359" spans="1:12" s="16" customFormat="1" ht="12" x14ac:dyDescent="0.15">
      <c r="A359" s="14"/>
      <c r="B359" s="25" t="s">
        <v>970</v>
      </c>
      <c r="C359" s="31">
        <v>0</v>
      </c>
      <c r="D359" s="32">
        <v>3</v>
      </c>
      <c r="E359" s="32">
        <v>2</v>
      </c>
      <c r="F359" s="32">
        <v>6</v>
      </c>
      <c r="G359" s="32">
        <v>11</v>
      </c>
      <c r="H359" s="27"/>
      <c r="I359" s="27"/>
      <c r="J359" s="28"/>
      <c r="K359" s="28"/>
      <c r="L359" s="29"/>
    </row>
    <row r="360" spans="1:12" s="16" customFormat="1" ht="12" x14ac:dyDescent="0.15">
      <c r="A360" s="14"/>
      <c r="B360" s="25" t="s">
        <v>972</v>
      </c>
      <c r="C360" s="31">
        <v>0</v>
      </c>
      <c r="D360" s="32">
        <v>5</v>
      </c>
      <c r="E360" s="32">
        <v>1</v>
      </c>
      <c r="F360" s="32">
        <v>6</v>
      </c>
      <c r="G360" s="32">
        <v>12</v>
      </c>
      <c r="H360" s="27"/>
      <c r="I360" s="27"/>
      <c r="J360" s="28"/>
      <c r="K360" s="28"/>
      <c r="L360" s="29"/>
    </row>
    <row r="361" spans="1:12" s="16" customFormat="1" ht="12" x14ac:dyDescent="0.15">
      <c r="A361" s="14"/>
      <c r="B361" s="25" t="s">
        <v>973</v>
      </c>
      <c r="C361" s="31">
        <v>0</v>
      </c>
      <c r="D361" s="32">
        <v>0</v>
      </c>
      <c r="E361" s="32">
        <v>4</v>
      </c>
      <c r="F361" s="32">
        <v>5</v>
      </c>
      <c r="G361" s="32">
        <v>9</v>
      </c>
      <c r="H361" s="27"/>
      <c r="I361" s="27"/>
      <c r="J361" s="28"/>
      <c r="K361" s="28"/>
      <c r="L361" s="29"/>
    </row>
    <row r="362" spans="1:12" s="16" customFormat="1" ht="12" x14ac:dyDescent="0.15">
      <c r="A362" s="14"/>
      <c r="B362" s="25" t="s">
        <v>976</v>
      </c>
      <c r="C362" s="31">
        <v>0</v>
      </c>
      <c r="D362" s="32">
        <v>1</v>
      </c>
      <c r="E362" s="32">
        <v>1</v>
      </c>
      <c r="F362" s="32">
        <v>8</v>
      </c>
      <c r="G362" s="32">
        <v>10</v>
      </c>
      <c r="H362" s="27"/>
      <c r="I362" s="27"/>
      <c r="J362" s="28"/>
      <c r="K362" s="28"/>
      <c r="L362" s="29"/>
    </row>
    <row r="363" spans="1:12" s="16" customFormat="1" ht="12" x14ac:dyDescent="0.15">
      <c r="A363" s="14"/>
      <c r="B363" s="25" t="s">
        <v>979</v>
      </c>
      <c r="C363" s="31">
        <v>0</v>
      </c>
      <c r="D363" s="32">
        <v>0</v>
      </c>
      <c r="E363" s="32">
        <v>1</v>
      </c>
      <c r="F363" s="32">
        <v>7</v>
      </c>
      <c r="G363" s="32">
        <v>8</v>
      </c>
      <c r="H363" s="27"/>
      <c r="I363" s="27"/>
      <c r="J363" s="28"/>
      <c r="K363" s="28"/>
      <c r="L363" s="29"/>
    </row>
    <row r="364" spans="1:12" s="16" customFormat="1" ht="12" x14ac:dyDescent="0.15">
      <c r="A364" s="14"/>
      <c r="B364" s="25" t="s">
        <v>981</v>
      </c>
      <c r="C364" s="31">
        <v>0</v>
      </c>
      <c r="D364" s="32">
        <v>1</v>
      </c>
      <c r="E364" s="32">
        <v>2</v>
      </c>
      <c r="F364" s="32">
        <v>9</v>
      </c>
      <c r="G364" s="32">
        <v>12</v>
      </c>
      <c r="H364" s="27"/>
      <c r="I364" s="27"/>
      <c r="J364" s="28"/>
      <c r="K364" s="28"/>
      <c r="L364" s="29"/>
    </row>
    <row r="365" spans="1:12" s="16" customFormat="1" ht="12" x14ac:dyDescent="0.15">
      <c r="A365" s="14"/>
      <c r="B365" s="25" t="s">
        <v>984</v>
      </c>
      <c r="C365" s="31">
        <v>0</v>
      </c>
      <c r="D365" s="32">
        <v>0</v>
      </c>
      <c r="E365" s="32">
        <v>3</v>
      </c>
      <c r="F365" s="32">
        <v>4</v>
      </c>
      <c r="G365" s="32">
        <v>13</v>
      </c>
      <c r="H365" s="27"/>
      <c r="I365" s="27"/>
      <c r="J365" s="28"/>
      <c r="K365" s="28"/>
      <c r="L365" s="29"/>
    </row>
    <row r="366" spans="1:12" s="16" customFormat="1" ht="12" x14ac:dyDescent="0.15">
      <c r="A366" s="14"/>
      <c r="B366" s="25" t="s">
        <v>986</v>
      </c>
      <c r="C366" s="31">
        <v>0</v>
      </c>
      <c r="D366" s="32">
        <v>0</v>
      </c>
      <c r="E366" s="32">
        <v>3</v>
      </c>
      <c r="F366" s="32">
        <v>4</v>
      </c>
      <c r="G366" s="32">
        <v>13</v>
      </c>
      <c r="H366" s="27"/>
      <c r="I366" s="27"/>
      <c r="J366" s="28"/>
      <c r="K366" s="28"/>
      <c r="L366" s="29"/>
    </row>
    <row r="367" spans="1:12" s="16" customFormat="1" ht="12" x14ac:dyDescent="0.15">
      <c r="A367" s="14"/>
      <c r="B367" s="25" t="s">
        <v>988</v>
      </c>
      <c r="C367" s="31">
        <v>0</v>
      </c>
      <c r="D367" s="32">
        <v>0</v>
      </c>
      <c r="E367" s="32">
        <v>3</v>
      </c>
      <c r="F367" s="32">
        <v>4</v>
      </c>
      <c r="G367" s="32">
        <v>12</v>
      </c>
      <c r="H367" s="27"/>
      <c r="I367" s="27"/>
      <c r="J367" s="28"/>
      <c r="K367" s="28"/>
      <c r="L367" s="29"/>
    </row>
    <row r="368" spans="1:12" s="16" customFormat="1" ht="12" x14ac:dyDescent="0.15">
      <c r="A368" s="14"/>
      <c r="B368" s="25" t="s">
        <v>990</v>
      </c>
      <c r="C368" s="31">
        <v>0</v>
      </c>
      <c r="D368" s="32">
        <v>0</v>
      </c>
      <c r="E368" s="32">
        <v>3</v>
      </c>
      <c r="F368" s="32">
        <v>4</v>
      </c>
      <c r="G368" s="32">
        <v>15</v>
      </c>
      <c r="H368" s="27"/>
      <c r="I368" s="27"/>
      <c r="J368" s="28"/>
      <c r="K368" s="28"/>
      <c r="L368" s="29"/>
    </row>
    <row r="369" spans="1:12" s="16" customFormat="1" ht="12" x14ac:dyDescent="0.15">
      <c r="A369" s="14"/>
      <c r="B369" s="25" t="s">
        <v>991</v>
      </c>
      <c r="C369" s="31">
        <v>0</v>
      </c>
      <c r="D369" s="32">
        <v>0</v>
      </c>
      <c r="E369" s="32">
        <v>3</v>
      </c>
      <c r="F369" s="32">
        <v>4</v>
      </c>
      <c r="G369" s="32">
        <v>14</v>
      </c>
      <c r="H369" s="27"/>
      <c r="I369" s="27"/>
      <c r="J369" s="28"/>
      <c r="K369" s="28"/>
      <c r="L369" s="29"/>
    </row>
    <row r="370" spans="1:12" s="16" customFormat="1" ht="12" x14ac:dyDescent="0.15">
      <c r="A370" s="14"/>
      <c r="B370" s="25" t="s">
        <v>994</v>
      </c>
      <c r="C370" s="31">
        <v>0</v>
      </c>
      <c r="D370" s="32">
        <v>3</v>
      </c>
      <c r="E370" s="32">
        <v>3</v>
      </c>
      <c r="F370" s="32">
        <v>4</v>
      </c>
      <c r="G370" s="32">
        <v>9</v>
      </c>
      <c r="H370" s="27"/>
      <c r="I370" s="27"/>
      <c r="J370" s="28"/>
      <c r="K370" s="28"/>
      <c r="L370" s="29"/>
    </row>
    <row r="371" spans="1:12" s="16" customFormat="1" ht="12" x14ac:dyDescent="0.15">
      <c r="A371" s="14"/>
      <c r="B371" s="25" t="s">
        <v>995</v>
      </c>
      <c r="C371" s="31">
        <v>0</v>
      </c>
      <c r="D371" s="32">
        <v>3</v>
      </c>
      <c r="E371" s="32">
        <v>3</v>
      </c>
      <c r="F371" s="32">
        <v>4</v>
      </c>
      <c r="G371" s="32">
        <v>13</v>
      </c>
      <c r="H371" s="27"/>
      <c r="I371" s="27"/>
      <c r="J371" s="28"/>
      <c r="K371" s="28"/>
      <c r="L371" s="29"/>
    </row>
    <row r="372" spans="1:12" s="16" customFormat="1" ht="12" x14ac:dyDescent="0.15">
      <c r="A372" s="14"/>
      <c r="B372" s="25" t="s">
        <v>997</v>
      </c>
      <c r="C372" s="31">
        <v>0</v>
      </c>
      <c r="D372" s="32">
        <v>4</v>
      </c>
      <c r="E372" s="32">
        <v>1</v>
      </c>
      <c r="F372" s="32">
        <v>5</v>
      </c>
      <c r="G372" s="32">
        <v>10</v>
      </c>
      <c r="H372" s="27"/>
      <c r="I372" s="27"/>
      <c r="J372" s="28"/>
      <c r="K372" s="28"/>
      <c r="L372" s="29"/>
    </row>
    <row r="373" spans="1:12" s="16" customFormat="1" ht="12" x14ac:dyDescent="0.15">
      <c r="A373" s="14"/>
      <c r="B373" s="25" t="s">
        <v>999</v>
      </c>
      <c r="C373" s="31">
        <v>0</v>
      </c>
      <c r="D373" s="32">
        <v>3</v>
      </c>
      <c r="E373" s="32">
        <v>3</v>
      </c>
      <c r="F373" s="32">
        <v>8</v>
      </c>
      <c r="G373" s="32">
        <v>14</v>
      </c>
      <c r="H373" s="27"/>
      <c r="I373" s="27"/>
      <c r="J373" s="28"/>
      <c r="K373" s="28"/>
      <c r="L373" s="29"/>
    </row>
    <row r="374" spans="1:12" s="16" customFormat="1" ht="12" x14ac:dyDescent="0.15">
      <c r="A374" s="14"/>
      <c r="B374" s="25" t="s">
        <v>1001</v>
      </c>
      <c r="C374" s="31">
        <v>0</v>
      </c>
      <c r="D374" s="32">
        <v>3</v>
      </c>
      <c r="E374" s="32">
        <v>3</v>
      </c>
      <c r="F374" s="32">
        <v>9</v>
      </c>
      <c r="G374" s="32">
        <v>15</v>
      </c>
      <c r="H374" s="27"/>
      <c r="I374" s="27"/>
      <c r="J374" s="28"/>
      <c r="K374" s="28"/>
      <c r="L374" s="29"/>
    </row>
    <row r="375" spans="1:12" s="16" customFormat="1" ht="12" x14ac:dyDescent="0.15">
      <c r="A375" s="14"/>
      <c r="B375" s="25" t="s">
        <v>1002</v>
      </c>
      <c r="C375" s="31">
        <v>0</v>
      </c>
      <c r="D375" s="32">
        <v>3</v>
      </c>
      <c r="E375" s="32">
        <v>4</v>
      </c>
      <c r="F375" s="32">
        <v>6</v>
      </c>
      <c r="G375" s="32">
        <v>13</v>
      </c>
      <c r="H375" s="27"/>
      <c r="I375" s="27"/>
      <c r="J375" s="28"/>
      <c r="K375" s="28"/>
      <c r="L375" s="29"/>
    </row>
    <row r="376" spans="1:12" s="16" customFormat="1" ht="12" x14ac:dyDescent="0.15">
      <c r="A376" s="14"/>
      <c r="B376" s="25" t="s">
        <v>1006</v>
      </c>
      <c r="C376" s="31">
        <v>0</v>
      </c>
      <c r="D376" s="32">
        <v>3</v>
      </c>
      <c r="E376" s="32">
        <v>3</v>
      </c>
      <c r="F376" s="32">
        <v>3</v>
      </c>
      <c r="G376" s="32">
        <v>9</v>
      </c>
      <c r="H376" s="27"/>
      <c r="I376" s="27"/>
      <c r="J376" s="28"/>
      <c r="K376" s="28"/>
      <c r="L376" s="29"/>
    </row>
    <row r="377" spans="1:12" s="16" customFormat="1" ht="12" x14ac:dyDescent="0.15">
      <c r="A377" s="14"/>
      <c r="B377" s="25" t="s">
        <v>1007</v>
      </c>
      <c r="C377" s="31">
        <v>0</v>
      </c>
      <c r="D377" s="32">
        <v>1</v>
      </c>
      <c r="E377" s="32">
        <v>2</v>
      </c>
      <c r="F377" s="32">
        <v>11</v>
      </c>
      <c r="G377" s="32">
        <v>14</v>
      </c>
      <c r="H377" s="27"/>
      <c r="I377" s="27"/>
      <c r="J377" s="28"/>
      <c r="K377" s="28"/>
      <c r="L377" s="29"/>
    </row>
    <row r="378" spans="1:12" s="16" customFormat="1" ht="12.75" customHeight="1" x14ac:dyDescent="0.15">
      <c r="A378" s="14"/>
      <c r="B378" s="25" t="s">
        <v>1009</v>
      </c>
      <c r="C378" s="31">
        <v>0</v>
      </c>
      <c r="D378" s="32">
        <v>0</v>
      </c>
      <c r="E378" s="32">
        <v>4</v>
      </c>
      <c r="F378" s="32">
        <v>11</v>
      </c>
      <c r="G378" s="32">
        <v>15</v>
      </c>
      <c r="H378" s="27"/>
      <c r="I378" s="27"/>
      <c r="J378" s="28"/>
      <c r="K378" s="28"/>
      <c r="L378" s="29"/>
    </row>
    <row r="379" spans="1:12" s="16" customFormat="1" ht="12.75" customHeight="1" x14ac:dyDescent="0.15">
      <c r="A379" s="14"/>
      <c r="B379" s="25" t="s">
        <v>1011</v>
      </c>
      <c r="C379" s="31">
        <v>0</v>
      </c>
      <c r="D379" s="32">
        <v>3</v>
      </c>
      <c r="E379" s="32">
        <v>1</v>
      </c>
      <c r="F379" s="32">
        <v>12</v>
      </c>
      <c r="G379" s="32">
        <v>16</v>
      </c>
      <c r="H379" s="27"/>
      <c r="I379" s="27"/>
      <c r="J379" s="28"/>
      <c r="K379" s="28"/>
      <c r="L379" s="29"/>
    </row>
    <row r="380" spans="1:12" s="16" customFormat="1" ht="12.75" customHeight="1" x14ac:dyDescent="0.15">
      <c r="A380" s="14"/>
      <c r="B380" s="25" t="s">
        <v>1013</v>
      </c>
      <c r="C380" s="31">
        <v>0</v>
      </c>
      <c r="D380" s="32">
        <v>4</v>
      </c>
      <c r="E380" s="32">
        <v>6</v>
      </c>
      <c r="F380" s="32">
        <v>11</v>
      </c>
      <c r="G380" s="32">
        <v>21</v>
      </c>
      <c r="H380" s="27"/>
      <c r="I380" s="27"/>
      <c r="J380" s="28"/>
      <c r="K380" s="28"/>
      <c r="L380" s="29"/>
    </row>
    <row r="381" spans="1:12" s="16" customFormat="1" ht="12.75" customHeight="1" x14ac:dyDescent="0.15">
      <c r="A381" s="14"/>
      <c r="B381" s="25" t="s">
        <v>1016</v>
      </c>
      <c r="C381" s="31">
        <v>0</v>
      </c>
      <c r="D381" s="32">
        <v>3</v>
      </c>
      <c r="E381" s="32">
        <v>4</v>
      </c>
      <c r="F381" s="32">
        <v>14</v>
      </c>
      <c r="G381" s="32">
        <v>21</v>
      </c>
      <c r="H381" s="27"/>
      <c r="I381" s="27"/>
      <c r="J381" s="28"/>
      <c r="K381" s="28"/>
      <c r="L381" s="29"/>
    </row>
    <row r="382" spans="1:12" s="16" customFormat="1" ht="12.75" customHeight="1" x14ac:dyDescent="0.15">
      <c r="A382" s="14"/>
      <c r="B382" s="25" t="s">
        <v>1017</v>
      </c>
      <c r="C382" s="31">
        <v>0</v>
      </c>
      <c r="D382" s="32">
        <v>4</v>
      </c>
      <c r="E382" s="32">
        <v>2</v>
      </c>
      <c r="F382" s="32">
        <v>11</v>
      </c>
      <c r="G382" s="32">
        <v>17</v>
      </c>
      <c r="H382" s="27"/>
      <c r="I382" s="27"/>
      <c r="J382" s="28"/>
      <c r="K382" s="28"/>
      <c r="L382" s="29"/>
    </row>
    <row r="383" spans="1:12" s="16" customFormat="1" ht="12.75" customHeight="1" x14ac:dyDescent="0.15">
      <c r="A383" s="14"/>
      <c r="B383" s="25" t="s">
        <v>1020</v>
      </c>
      <c r="C383" s="31">
        <v>0</v>
      </c>
      <c r="D383" s="32">
        <v>5</v>
      </c>
      <c r="E383" s="32">
        <v>2</v>
      </c>
      <c r="F383" s="32">
        <v>12</v>
      </c>
      <c r="G383" s="32">
        <v>19</v>
      </c>
      <c r="H383" s="27"/>
      <c r="I383" s="27"/>
      <c r="J383" s="28"/>
      <c r="K383" s="28"/>
      <c r="L383" s="29"/>
    </row>
    <row r="384" spans="1:12" s="16" customFormat="1" ht="12.75" customHeight="1" x14ac:dyDescent="0.15">
      <c r="A384" s="14"/>
      <c r="B384" s="25" t="s">
        <v>1021</v>
      </c>
      <c r="C384" s="31">
        <v>0</v>
      </c>
      <c r="D384" s="32">
        <v>8</v>
      </c>
      <c r="E384" s="32">
        <v>8</v>
      </c>
      <c r="F384" s="32">
        <v>8</v>
      </c>
      <c r="G384" s="32">
        <v>24</v>
      </c>
      <c r="H384" s="27"/>
      <c r="I384" s="27"/>
      <c r="J384" s="28"/>
      <c r="K384" s="28"/>
      <c r="L384" s="29"/>
    </row>
    <row r="385" spans="1:12" s="16" customFormat="1" ht="12.75" customHeight="1" x14ac:dyDescent="0.15">
      <c r="A385" s="14"/>
      <c r="B385" s="25" t="s">
        <v>1023</v>
      </c>
      <c r="C385" s="31">
        <v>0</v>
      </c>
      <c r="D385" s="32">
        <v>6</v>
      </c>
      <c r="E385" s="32">
        <v>3</v>
      </c>
      <c r="F385" s="32">
        <v>9</v>
      </c>
      <c r="G385" s="32">
        <v>18</v>
      </c>
      <c r="H385" s="27"/>
      <c r="I385" s="27"/>
      <c r="J385" s="28"/>
      <c r="K385" s="28"/>
      <c r="L385" s="29"/>
    </row>
    <row r="386" spans="1:12" s="16" customFormat="1" ht="12.75" customHeight="1" x14ac:dyDescent="0.15">
      <c r="A386" s="14"/>
      <c r="B386" s="25" t="s">
        <v>1026</v>
      </c>
      <c r="C386" s="31">
        <v>0</v>
      </c>
      <c r="D386" s="32">
        <v>6</v>
      </c>
      <c r="E386" s="32">
        <v>3</v>
      </c>
      <c r="F386" s="32">
        <v>9</v>
      </c>
      <c r="G386" s="32">
        <v>18</v>
      </c>
      <c r="H386" s="27"/>
      <c r="I386" s="27"/>
      <c r="J386" s="28"/>
      <c r="K386" s="28"/>
      <c r="L386" s="29"/>
    </row>
    <row r="387" spans="1:12" s="16" customFormat="1" ht="12.75" customHeight="1" x14ac:dyDescent="0.15">
      <c r="A387" s="14"/>
      <c r="B387" s="25" t="s">
        <v>1027</v>
      </c>
      <c r="C387" s="31">
        <v>0</v>
      </c>
      <c r="D387" s="32">
        <v>3</v>
      </c>
      <c r="E387" s="32">
        <v>2</v>
      </c>
      <c r="F387" s="32">
        <v>3</v>
      </c>
      <c r="G387" s="32">
        <v>8</v>
      </c>
      <c r="H387" s="27"/>
      <c r="I387" s="27"/>
      <c r="J387" s="28"/>
      <c r="K387" s="28"/>
      <c r="L387" s="29"/>
    </row>
    <row r="388" spans="1:12" s="16" customFormat="1" ht="12.75" customHeight="1" x14ac:dyDescent="0.15">
      <c r="A388" s="14"/>
      <c r="B388" s="25" t="s">
        <v>1029</v>
      </c>
      <c r="C388" s="31">
        <v>0</v>
      </c>
      <c r="D388" s="32">
        <v>2</v>
      </c>
      <c r="E388" s="32">
        <v>1</v>
      </c>
      <c r="F388" s="32">
        <v>6</v>
      </c>
      <c r="G388" s="32">
        <v>9</v>
      </c>
      <c r="H388" s="27"/>
      <c r="I388" s="27"/>
      <c r="J388" s="28"/>
      <c r="K388" s="28"/>
      <c r="L388" s="29"/>
    </row>
    <row r="389" spans="1:12" s="16" customFormat="1" ht="12.75" customHeight="1" x14ac:dyDescent="0.15">
      <c r="A389" s="14"/>
      <c r="B389" s="25" t="s">
        <v>1031</v>
      </c>
      <c r="C389" s="31">
        <v>0</v>
      </c>
      <c r="D389" s="32">
        <v>3</v>
      </c>
      <c r="E389" s="32">
        <v>2</v>
      </c>
      <c r="F389" s="32">
        <v>9</v>
      </c>
      <c r="G389" s="32">
        <f>C389+D389+E389+F389</f>
        <v>14</v>
      </c>
      <c r="H389" s="27"/>
      <c r="I389" s="27"/>
      <c r="J389" s="28"/>
      <c r="K389" s="28"/>
      <c r="L389" s="29"/>
    </row>
    <row r="390" spans="1:12" s="16" customFormat="1" ht="12.75" customHeight="1" x14ac:dyDescent="0.15">
      <c r="A390" s="14"/>
      <c r="B390" s="25" t="s">
        <v>1033</v>
      </c>
      <c r="C390" s="31">
        <v>0</v>
      </c>
      <c r="D390" s="32">
        <v>3</v>
      </c>
      <c r="E390" s="32">
        <v>7</v>
      </c>
      <c r="F390" s="32">
        <v>9</v>
      </c>
      <c r="G390" s="32">
        <f>C390+D390+E390+F390</f>
        <v>19</v>
      </c>
      <c r="H390" s="27"/>
      <c r="I390" s="27"/>
      <c r="J390" s="28"/>
      <c r="K390" s="28"/>
      <c r="L390" s="29"/>
    </row>
    <row r="391" spans="1:12" s="16" customFormat="1" ht="12.75" customHeight="1" x14ac:dyDescent="0.15">
      <c r="A391" s="14"/>
      <c r="B391" s="25" t="s">
        <v>1035</v>
      </c>
      <c r="C391" s="31">
        <v>0</v>
      </c>
      <c r="D391" s="32">
        <v>5</v>
      </c>
      <c r="E391" s="32">
        <v>3</v>
      </c>
      <c r="F391" s="32">
        <v>11</v>
      </c>
      <c r="G391" s="32">
        <f>C391+D391+E391+F391</f>
        <v>19</v>
      </c>
      <c r="H391" s="27"/>
      <c r="I391" s="27"/>
      <c r="J391" s="28"/>
      <c r="K391" s="28"/>
      <c r="L391" s="29"/>
    </row>
    <row r="392" spans="1:12" s="16" customFormat="1" ht="12.75" customHeight="1" x14ac:dyDescent="0.15">
      <c r="A392" s="14"/>
      <c r="B392" s="25" t="s">
        <v>1037</v>
      </c>
      <c r="C392" s="31">
        <v>0</v>
      </c>
      <c r="D392" s="32">
        <v>3</v>
      </c>
      <c r="E392" s="32">
        <v>10</v>
      </c>
      <c r="F392" s="32">
        <v>13</v>
      </c>
      <c r="G392" s="32">
        <f>C392+D392+E392+F392</f>
        <v>26</v>
      </c>
      <c r="H392" s="27"/>
      <c r="I392" s="27"/>
      <c r="J392" s="28"/>
      <c r="K392" s="28"/>
      <c r="L392" s="29"/>
    </row>
    <row r="393" spans="1:12" s="16" customFormat="1" ht="12.75" customHeight="1" x14ac:dyDescent="0.15">
      <c r="A393" s="14"/>
      <c r="B393" s="25" t="s">
        <v>1039</v>
      </c>
      <c r="C393" s="31">
        <v>0</v>
      </c>
      <c r="D393" s="32">
        <v>8</v>
      </c>
      <c r="E393" s="32">
        <v>17</v>
      </c>
      <c r="F393" s="32">
        <v>14</v>
      </c>
      <c r="G393" s="32">
        <f>C393+D393+E393+F393</f>
        <v>39</v>
      </c>
      <c r="H393" s="27"/>
      <c r="I393" s="27"/>
      <c r="J393" s="28"/>
      <c r="K393" s="28"/>
      <c r="L393" s="29"/>
    </row>
    <row r="394" spans="1:12" s="16" customFormat="1" ht="12.75" customHeight="1" x14ac:dyDescent="0.15">
      <c r="A394" s="14"/>
      <c r="B394" s="25" t="s">
        <v>1041</v>
      </c>
      <c r="C394" s="31">
        <v>0</v>
      </c>
      <c r="D394" s="32">
        <v>9</v>
      </c>
      <c r="E394" s="32">
        <v>10</v>
      </c>
      <c r="F394" s="32">
        <v>11</v>
      </c>
      <c r="G394" s="32">
        <v>30</v>
      </c>
      <c r="H394" s="27"/>
      <c r="I394" s="27"/>
      <c r="J394" s="28"/>
      <c r="K394" s="28"/>
      <c r="L394" s="29"/>
    </row>
    <row r="395" spans="1:12" s="16" customFormat="1" ht="12.75" customHeight="1" x14ac:dyDescent="0.15">
      <c r="A395" s="14"/>
      <c r="B395" s="25" t="s">
        <v>1044</v>
      </c>
      <c r="C395" s="31">
        <v>0</v>
      </c>
      <c r="D395" s="32">
        <v>7</v>
      </c>
      <c r="E395" s="32">
        <v>5</v>
      </c>
      <c r="F395" s="32">
        <v>11</v>
      </c>
      <c r="G395" s="32">
        <v>23</v>
      </c>
      <c r="H395" s="27"/>
      <c r="I395" s="27"/>
      <c r="J395" s="28"/>
      <c r="K395" s="28"/>
      <c r="L395" s="29"/>
    </row>
    <row r="396" spans="1:12" s="16" customFormat="1" ht="12.75" customHeight="1" x14ac:dyDescent="0.15">
      <c r="A396" s="14"/>
      <c r="B396" s="25" t="s">
        <v>1047</v>
      </c>
      <c r="C396" s="31">
        <v>0</v>
      </c>
      <c r="D396" s="32">
        <v>3</v>
      </c>
      <c r="E396" s="32">
        <v>5</v>
      </c>
      <c r="F396" s="32">
        <v>8</v>
      </c>
      <c r="G396" s="32">
        <v>16</v>
      </c>
      <c r="H396" s="27"/>
      <c r="I396" s="27"/>
      <c r="J396" s="28"/>
      <c r="K396" s="28"/>
      <c r="L396" s="29"/>
    </row>
    <row r="397" spans="1:12" s="16" customFormat="1" ht="12.75" customHeight="1" x14ac:dyDescent="0.15">
      <c r="A397" s="14"/>
      <c r="B397" s="25" t="s">
        <v>1050</v>
      </c>
      <c r="C397" s="31">
        <v>0</v>
      </c>
      <c r="D397" s="32">
        <v>3</v>
      </c>
      <c r="E397" s="32">
        <v>5</v>
      </c>
      <c r="F397" s="32">
        <v>11</v>
      </c>
      <c r="G397" s="32">
        <v>19</v>
      </c>
      <c r="H397" s="27"/>
      <c r="I397" s="27"/>
      <c r="J397" s="28"/>
      <c r="K397" s="28"/>
      <c r="L397" s="29"/>
    </row>
    <row r="398" spans="1:12" s="16" customFormat="1" ht="12.75" customHeight="1" x14ac:dyDescent="0.15">
      <c r="A398" s="14"/>
      <c r="B398" s="25" t="s">
        <v>1052</v>
      </c>
      <c r="C398" s="31">
        <v>0</v>
      </c>
      <c r="D398" s="32">
        <v>2</v>
      </c>
      <c r="E398" s="32">
        <v>5</v>
      </c>
      <c r="F398" s="32">
        <v>8</v>
      </c>
      <c r="G398" s="32">
        <v>15</v>
      </c>
      <c r="H398" s="27"/>
      <c r="I398" s="27"/>
      <c r="J398" s="28"/>
      <c r="K398" s="28"/>
      <c r="L398" s="29"/>
    </row>
    <row r="399" spans="1:12" s="16" customFormat="1" ht="12.75" customHeight="1" x14ac:dyDescent="0.15">
      <c r="A399" s="14"/>
      <c r="B399" s="25" t="s">
        <v>1056</v>
      </c>
      <c r="C399" s="31">
        <v>0</v>
      </c>
      <c r="D399" s="32">
        <v>4</v>
      </c>
      <c r="E399" s="32">
        <v>5</v>
      </c>
      <c r="F399" s="32">
        <v>6</v>
      </c>
      <c r="G399" s="32">
        <v>15</v>
      </c>
      <c r="H399" s="27"/>
      <c r="I399" s="27"/>
      <c r="J399" s="28"/>
      <c r="K399" s="28"/>
      <c r="L399" s="29"/>
    </row>
    <row r="400" spans="1:12" s="16" customFormat="1" ht="12.75" customHeight="1" x14ac:dyDescent="0.15">
      <c r="A400" s="14"/>
      <c r="B400" s="25" t="s">
        <v>1059</v>
      </c>
      <c r="C400" s="31">
        <v>0</v>
      </c>
      <c r="D400" s="32">
        <v>6</v>
      </c>
      <c r="E400" s="32">
        <v>3</v>
      </c>
      <c r="F400" s="32">
        <v>9</v>
      </c>
      <c r="G400" s="32">
        <v>18</v>
      </c>
      <c r="H400" s="27"/>
      <c r="I400" s="27"/>
      <c r="J400" s="28"/>
      <c r="K400" s="28"/>
      <c r="L400" s="29"/>
    </row>
    <row r="401" spans="1:12" s="16" customFormat="1" ht="12.75" customHeight="1" x14ac:dyDescent="0.15">
      <c r="A401" s="14"/>
      <c r="B401" s="25" t="s">
        <v>1062</v>
      </c>
      <c r="C401" s="31">
        <v>0</v>
      </c>
      <c r="D401" s="32">
        <v>8</v>
      </c>
      <c r="E401" s="32">
        <v>5</v>
      </c>
      <c r="F401" s="32">
        <v>9</v>
      </c>
      <c r="G401" s="32">
        <v>22</v>
      </c>
      <c r="H401" s="27"/>
      <c r="I401" s="27"/>
      <c r="J401" s="28"/>
      <c r="K401" s="28"/>
      <c r="L401" s="29"/>
    </row>
    <row r="402" spans="1:12" s="16" customFormat="1" ht="12.75" customHeight="1" x14ac:dyDescent="0.15">
      <c r="A402" s="14"/>
      <c r="B402" s="25" t="s">
        <v>1065</v>
      </c>
      <c r="C402" s="31">
        <v>0</v>
      </c>
      <c r="D402" s="32">
        <v>5</v>
      </c>
      <c r="E402" s="32">
        <v>9</v>
      </c>
      <c r="F402" s="32">
        <v>7</v>
      </c>
      <c r="G402" s="32">
        <v>21</v>
      </c>
      <c r="H402" s="27"/>
      <c r="I402" s="27"/>
      <c r="J402" s="28"/>
      <c r="K402" s="28"/>
      <c r="L402" s="29"/>
    </row>
    <row r="403" spans="1:12" s="16" customFormat="1" ht="12.75" customHeight="1" x14ac:dyDescent="0.15">
      <c r="A403" s="14"/>
      <c r="B403" s="25" t="s">
        <v>1077</v>
      </c>
      <c r="C403" s="31">
        <v>0</v>
      </c>
      <c r="D403" s="32">
        <v>8</v>
      </c>
      <c r="E403" s="32">
        <v>3</v>
      </c>
      <c r="F403" s="32">
        <v>8</v>
      </c>
      <c r="G403" s="32">
        <v>19</v>
      </c>
      <c r="H403" s="27"/>
      <c r="I403" s="27"/>
      <c r="J403" s="28"/>
      <c r="K403" s="28"/>
      <c r="L403" s="29"/>
    </row>
    <row r="404" spans="1:12" s="16" customFormat="1" ht="12.75" customHeight="1" x14ac:dyDescent="0.15">
      <c r="A404" s="14"/>
      <c r="B404" s="25" t="s">
        <v>1081</v>
      </c>
      <c r="C404" s="31">
        <v>0</v>
      </c>
      <c r="D404" s="32">
        <v>2</v>
      </c>
      <c r="E404" s="32">
        <v>1</v>
      </c>
      <c r="F404" s="32">
        <v>6</v>
      </c>
      <c r="G404" s="32">
        <v>9</v>
      </c>
      <c r="H404" s="27"/>
      <c r="I404" s="27"/>
      <c r="J404" s="28"/>
      <c r="K404" s="28"/>
      <c r="L404" s="29"/>
    </row>
    <row r="405" spans="1:12" s="16" customFormat="1" ht="12.75" customHeight="1" x14ac:dyDescent="0.15">
      <c r="A405" s="14"/>
      <c r="B405" s="25" t="s">
        <v>1084</v>
      </c>
      <c r="C405" s="31">
        <v>0</v>
      </c>
      <c r="D405" s="32">
        <v>1</v>
      </c>
      <c r="E405" s="32">
        <v>2</v>
      </c>
      <c r="F405" s="32">
        <v>9</v>
      </c>
      <c r="G405" s="32">
        <v>12</v>
      </c>
      <c r="H405" s="27"/>
      <c r="I405" s="27"/>
      <c r="J405" s="28"/>
      <c r="K405" s="28"/>
      <c r="L405" s="29"/>
    </row>
    <row r="406" spans="1:12" s="16" customFormat="1" ht="12.75" customHeight="1" x14ac:dyDescent="0.15">
      <c r="A406" s="14"/>
      <c r="B406" s="25" t="s">
        <v>1086</v>
      </c>
      <c r="C406" s="32">
        <v>0</v>
      </c>
      <c r="D406" s="32">
        <v>0</v>
      </c>
      <c r="E406" s="32">
        <v>0</v>
      </c>
      <c r="F406" s="32">
        <v>11</v>
      </c>
      <c r="G406" s="32">
        <v>11</v>
      </c>
      <c r="H406" s="27"/>
      <c r="I406" s="27"/>
      <c r="J406" s="28"/>
      <c r="K406" s="28"/>
      <c r="L406" s="29"/>
    </row>
    <row r="407" spans="1:12" s="16" customFormat="1" ht="12.75" customHeight="1" x14ac:dyDescent="0.15">
      <c r="A407" s="14"/>
      <c r="B407" s="25" t="s">
        <v>1089</v>
      </c>
      <c r="C407" s="32">
        <v>0</v>
      </c>
      <c r="D407" s="32">
        <v>2</v>
      </c>
      <c r="E407" s="32">
        <v>1</v>
      </c>
      <c r="F407" s="32">
        <v>9</v>
      </c>
      <c r="G407" s="32">
        <v>12</v>
      </c>
      <c r="H407" s="27"/>
      <c r="I407" s="27"/>
      <c r="J407" s="28"/>
      <c r="K407" s="28"/>
      <c r="L407" s="29"/>
    </row>
    <row r="408" spans="1:12" s="16" customFormat="1" ht="12.75" customHeight="1" x14ac:dyDescent="0.15">
      <c r="A408" s="14"/>
      <c r="B408" s="25" t="s">
        <v>1092</v>
      </c>
      <c r="C408" s="32">
        <v>0</v>
      </c>
      <c r="D408" s="32">
        <v>2</v>
      </c>
      <c r="E408" s="32">
        <v>2</v>
      </c>
      <c r="F408" s="32">
        <v>6</v>
      </c>
      <c r="G408" s="32">
        <v>10</v>
      </c>
      <c r="H408" s="27"/>
      <c r="I408" s="27"/>
      <c r="J408" s="28"/>
      <c r="K408" s="28"/>
      <c r="L408" s="29"/>
    </row>
    <row r="409" spans="1:12" s="16" customFormat="1" ht="12.75" customHeight="1" x14ac:dyDescent="0.15">
      <c r="A409" s="14"/>
      <c r="B409" s="25" t="s">
        <v>1095</v>
      </c>
      <c r="C409" s="32">
        <v>0</v>
      </c>
      <c r="D409" s="32">
        <v>5</v>
      </c>
      <c r="E409" s="32">
        <v>2</v>
      </c>
      <c r="F409" s="32">
        <v>8</v>
      </c>
      <c r="G409" s="32">
        <v>15</v>
      </c>
      <c r="H409" s="27"/>
      <c r="I409" s="27"/>
      <c r="J409" s="28"/>
      <c r="K409" s="28"/>
      <c r="L409" s="29"/>
    </row>
    <row r="410" spans="1:12" s="16" customFormat="1" ht="12.75" customHeight="1" x14ac:dyDescent="0.15">
      <c r="A410" s="14"/>
      <c r="B410" s="25" t="s">
        <v>1113</v>
      </c>
      <c r="C410" s="32">
        <v>0</v>
      </c>
      <c r="D410" s="32">
        <v>2</v>
      </c>
      <c r="E410" s="32">
        <v>7</v>
      </c>
      <c r="F410" s="32">
        <v>9</v>
      </c>
      <c r="G410" s="32">
        <v>18</v>
      </c>
      <c r="H410" s="27"/>
      <c r="I410" s="27"/>
      <c r="J410" s="28"/>
      <c r="K410" s="28"/>
      <c r="L410" s="29"/>
    </row>
    <row r="411" spans="1:12" s="16" customFormat="1" ht="12.75" customHeight="1" x14ac:dyDescent="0.15">
      <c r="A411" s="14"/>
      <c r="B411" s="25" t="s">
        <v>1116</v>
      </c>
      <c r="C411" s="32">
        <v>0</v>
      </c>
      <c r="D411" s="32">
        <v>7</v>
      </c>
      <c r="E411" s="32">
        <v>2</v>
      </c>
      <c r="F411" s="32">
        <v>5</v>
      </c>
      <c r="G411" s="32">
        <v>14</v>
      </c>
      <c r="H411" s="27"/>
      <c r="I411" s="27"/>
      <c r="J411" s="28"/>
      <c r="K411" s="28"/>
      <c r="L411" s="29"/>
    </row>
    <row r="412" spans="1:12" s="16" customFormat="1" ht="12.75" customHeight="1" x14ac:dyDescent="0.15">
      <c r="A412" s="14"/>
      <c r="B412" s="25" t="s">
        <v>1119</v>
      </c>
      <c r="C412" s="32">
        <v>0</v>
      </c>
      <c r="D412" s="32">
        <v>1</v>
      </c>
      <c r="E412" s="32">
        <v>2</v>
      </c>
      <c r="F412" s="32">
        <v>3</v>
      </c>
      <c r="G412" s="32">
        <v>6</v>
      </c>
      <c r="H412" s="27"/>
      <c r="I412" s="27"/>
      <c r="J412" s="28"/>
      <c r="K412" s="28"/>
      <c r="L412" s="29"/>
    </row>
    <row r="413" spans="1:12" s="16" customFormat="1" ht="12.75" customHeight="1" x14ac:dyDescent="0.15">
      <c r="A413" s="14"/>
      <c r="B413" s="25" t="s">
        <v>1122</v>
      </c>
      <c r="C413" s="32">
        <v>0</v>
      </c>
      <c r="D413" s="32">
        <v>6</v>
      </c>
      <c r="E413" s="32">
        <v>2</v>
      </c>
      <c r="F413" s="32">
        <v>7</v>
      </c>
      <c r="G413" s="32">
        <v>15</v>
      </c>
      <c r="H413" s="27"/>
      <c r="I413" s="27"/>
      <c r="J413" s="28"/>
      <c r="K413" s="28"/>
      <c r="L413" s="29"/>
    </row>
    <row r="414" spans="1:12" s="16" customFormat="1" ht="12.75" customHeight="1" x14ac:dyDescent="0.15">
      <c r="A414" s="14"/>
      <c r="B414" s="25" t="s">
        <v>1125</v>
      </c>
      <c r="C414" s="32">
        <v>0</v>
      </c>
      <c r="D414" s="32">
        <v>4</v>
      </c>
      <c r="E414" s="32">
        <v>6</v>
      </c>
      <c r="F414" s="32">
        <v>6</v>
      </c>
      <c r="G414" s="32">
        <v>16</v>
      </c>
      <c r="H414" s="27"/>
      <c r="I414" s="27"/>
      <c r="J414" s="28"/>
      <c r="K414" s="28"/>
      <c r="L414" s="29"/>
    </row>
    <row r="415" spans="1:12" s="16" customFormat="1" ht="12.75" customHeight="1" x14ac:dyDescent="0.15">
      <c r="A415" s="14"/>
      <c r="B415" s="25" t="s">
        <v>1129</v>
      </c>
      <c r="C415" s="32">
        <v>0</v>
      </c>
      <c r="D415" s="32">
        <v>4</v>
      </c>
      <c r="E415" s="32">
        <v>5</v>
      </c>
      <c r="F415" s="32">
        <v>5</v>
      </c>
      <c r="G415" s="32">
        <v>14</v>
      </c>
      <c r="H415" s="27"/>
      <c r="I415" s="27"/>
      <c r="J415" s="28"/>
      <c r="K415" s="28"/>
      <c r="L415" s="29"/>
    </row>
    <row r="416" spans="1:12" s="16" customFormat="1" ht="12.75" customHeight="1" x14ac:dyDescent="0.15">
      <c r="A416" s="14"/>
      <c r="B416" s="25" t="s">
        <v>1131</v>
      </c>
      <c r="C416" s="32">
        <v>0</v>
      </c>
      <c r="D416" s="32">
        <v>1</v>
      </c>
      <c r="E416" s="32">
        <v>5</v>
      </c>
      <c r="F416" s="32">
        <v>4</v>
      </c>
      <c r="G416" s="32">
        <v>10</v>
      </c>
      <c r="H416" s="27"/>
      <c r="I416" s="27"/>
      <c r="J416" s="28"/>
      <c r="K416" s="28"/>
      <c r="L416" s="29"/>
    </row>
    <row r="417" spans="1:12" s="16" customFormat="1" ht="12.75" customHeight="1" x14ac:dyDescent="0.15">
      <c r="A417" s="14"/>
      <c r="B417" s="25" t="s">
        <v>1133</v>
      </c>
      <c r="C417" s="32">
        <v>0</v>
      </c>
      <c r="D417" s="32">
        <v>5</v>
      </c>
      <c r="E417" s="32">
        <v>4</v>
      </c>
      <c r="F417" s="32">
        <v>6</v>
      </c>
      <c r="G417" s="32">
        <v>15</v>
      </c>
      <c r="H417" s="27"/>
      <c r="I417" s="27"/>
      <c r="J417" s="28"/>
      <c r="K417" s="28"/>
      <c r="L417" s="29"/>
    </row>
    <row r="418" spans="1:12" s="16" customFormat="1" ht="12.75" customHeight="1" x14ac:dyDescent="0.15">
      <c r="A418" s="14"/>
      <c r="B418" s="25" t="s">
        <v>1137</v>
      </c>
      <c r="C418" s="32">
        <v>0</v>
      </c>
      <c r="D418" s="32">
        <v>3</v>
      </c>
      <c r="E418" s="32">
        <v>2</v>
      </c>
      <c r="F418" s="32">
        <v>6</v>
      </c>
      <c r="G418" s="32">
        <v>11</v>
      </c>
      <c r="H418" s="27"/>
      <c r="I418" s="27"/>
      <c r="J418" s="28"/>
      <c r="K418" s="28"/>
      <c r="L418" s="29"/>
    </row>
    <row r="419" spans="1:12" s="16" customFormat="1" ht="12.75" customHeight="1" x14ac:dyDescent="0.15">
      <c r="A419" s="14"/>
      <c r="B419" s="25" t="s">
        <v>1140</v>
      </c>
      <c r="C419" s="32">
        <v>0</v>
      </c>
      <c r="D419" s="32">
        <v>2</v>
      </c>
      <c r="E419" s="32">
        <v>0</v>
      </c>
      <c r="F419" s="32">
        <v>8</v>
      </c>
      <c r="G419" s="32">
        <v>10</v>
      </c>
      <c r="H419" s="27"/>
      <c r="I419" s="27"/>
      <c r="J419" s="28"/>
      <c r="K419" s="28"/>
      <c r="L419" s="29"/>
    </row>
    <row r="420" spans="1:12" s="16" customFormat="1" ht="12.75" customHeight="1" x14ac:dyDescent="0.15">
      <c r="A420" s="14"/>
      <c r="B420" s="25" t="s">
        <v>1143</v>
      </c>
      <c r="C420" s="32">
        <v>1</v>
      </c>
      <c r="D420" s="32">
        <v>0</v>
      </c>
      <c r="E420" s="32">
        <v>1</v>
      </c>
      <c r="F420" s="32">
        <v>7</v>
      </c>
      <c r="G420" s="32">
        <v>9</v>
      </c>
      <c r="H420" s="27"/>
      <c r="I420" s="27"/>
      <c r="J420" s="28"/>
      <c r="K420" s="28"/>
      <c r="L420" s="29"/>
    </row>
    <row r="421" spans="1:12" s="16" customFormat="1" ht="12" x14ac:dyDescent="0.15">
      <c r="A421" s="14"/>
      <c r="B421" s="25" t="s">
        <v>1146</v>
      </c>
      <c r="C421" s="32">
        <v>1</v>
      </c>
      <c r="D421" s="32">
        <v>1</v>
      </c>
      <c r="E421" s="32">
        <v>1</v>
      </c>
      <c r="F421" s="32">
        <v>8</v>
      </c>
      <c r="G421" s="32">
        <v>11</v>
      </c>
      <c r="H421" s="27"/>
      <c r="I421" s="27"/>
      <c r="J421" s="28"/>
      <c r="K421" s="28"/>
      <c r="L421" s="29"/>
    </row>
    <row r="422" spans="1:12" s="16" customFormat="1" ht="12" x14ac:dyDescent="0.15">
      <c r="A422" s="14"/>
      <c r="B422" s="25" t="s">
        <v>1153</v>
      </c>
      <c r="C422" s="32">
        <v>0</v>
      </c>
      <c r="D422" s="32">
        <v>0</v>
      </c>
      <c r="E422" s="32">
        <v>0</v>
      </c>
      <c r="F422" s="32">
        <v>3</v>
      </c>
      <c r="G422" s="32">
        <v>3</v>
      </c>
      <c r="H422" s="27"/>
      <c r="I422" s="27"/>
      <c r="J422" s="28"/>
      <c r="K422" s="28"/>
      <c r="L422" s="29"/>
    </row>
    <row r="423" spans="1:12" s="16" customFormat="1" ht="12" x14ac:dyDescent="0.15">
      <c r="A423" s="14"/>
      <c r="B423" s="25" t="s">
        <v>1161</v>
      </c>
      <c r="C423" s="32">
        <v>0</v>
      </c>
      <c r="D423" s="32">
        <v>2</v>
      </c>
      <c r="E423" s="32">
        <v>1</v>
      </c>
      <c r="F423" s="32">
        <v>7</v>
      </c>
      <c r="G423" s="32">
        <v>10</v>
      </c>
      <c r="H423" s="27"/>
      <c r="I423" s="27"/>
      <c r="J423" s="28"/>
      <c r="K423" s="28"/>
      <c r="L423" s="29"/>
    </row>
    <row r="424" spans="1:12" s="16" customFormat="1" ht="12" x14ac:dyDescent="0.15">
      <c r="A424" s="14"/>
      <c r="B424" s="25" t="s">
        <v>1171</v>
      </c>
      <c r="C424" s="32">
        <v>0</v>
      </c>
      <c r="D424" s="32">
        <v>3</v>
      </c>
      <c r="E424" s="32">
        <v>2</v>
      </c>
      <c r="F424" s="32">
        <v>9</v>
      </c>
      <c r="G424" s="32">
        <v>14</v>
      </c>
      <c r="H424" s="27"/>
      <c r="I424" s="27"/>
      <c r="J424" s="28"/>
      <c r="K424" s="28"/>
      <c r="L424" s="29"/>
    </row>
    <row r="425" spans="1:12" s="16" customFormat="1" ht="12" x14ac:dyDescent="0.15">
      <c r="A425" s="14"/>
      <c r="B425" s="25" t="s">
        <v>1176</v>
      </c>
      <c r="C425" s="32">
        <v>0</v>
      </c>
      <c r="D425" s="32">
        <v>2</v>
      </c>
      <c r="E425" s="32">
        <v>5</v>
      </c>
      <c r="F425" s="32">
        <v>5</v>
      </c>
      <c r="G425" s="32">
        <v>12</v>
      </c>
      <c r="H425" s="27"/>
      <c r="I425" s="27"/>
      <c r="J425" s="28"/>
      <c r="K425" s="28"/>
      <c r="L425" s="29"/>
    </row>
    <row r="426" spans="1:12" s="16" customFormat="1" ht="12" x14ac:dyDescent="0.15">
      <c r="A426" s="14"/>
      <c r="B426" s="25" t="s">
        <v>1179</v>
      </c>
      <c r="C426" s="32">
        <v>0</v>
      </c>
      <c r="D426" s="32">
        <v>2</v>
      </c>
      <c r="E426" s="32">
        <v>3</v>
      </c>
      <c r="F426" s="32">
        <v>3</v>
      </c>
      <c r="G426" s="32">
        <v>8</v>
      </c>
      <c r="H426" s="27"/>
      <c r="I426" s="27"/>
      <c r="J426" s="28"/>
      <c r="K426" s="28"/>
      <c r="L426" s="29"/>
    </row>
    <row r="427" spans="1:12" s="16" customFormat="1" ht="12" x14ac:dyDescent="0.15">
      <c r="A427" s="14"/>
      <c r="B427" s="25" t="s">
        <v>1181</v>
      </c>
      <c r="C427" s="32">
        <v>0</v>
      </c>
      <c r="D427" s="32">
        <v>2</v>
      </c>
      <c r="E427" s="32">
        <v>0</v>
      </c>
      <c r="F427" s="32">
        <v>5</v>
      </c>
      <c r="G427" s="32">
        <v>7</v>
      </c>
      <c r="H427" s="27"/>
      <c r="I427" s="27"/>
      <c r="J427" s="28"/>
      <c r="K427" s="28"/>
      <c r="L427" s="29"/>
    </row>
    <row r="428" spans="1:12" s="16" customFormat="1" ht="12" x14ac:dyDescent="0.15">
      <c r="A428" s="14"/>
      <c r="B428" s="25" t="s">
        <v>1186</v>
      </c>
      <c r="C428" s="32">
        <v>1</v>
      </c>
      <c r="D428" s="32">
        <v>2</v>
      </c>
      <c r="E428" s="32">
        <v>0</v>
      </c>
      <c r="F428" s="32">
        <v>5</v>
      </c>
      <c r="G428" s="32">
        <v>8</v>
      </c>
      <c r="H428" s="27"/>
      <c r="I428" s="27"/>
      <c r="J428" s="28"/>
      <c r="K428" s="28"/>
      <c r="L428" s="29"/>
    </row>
    <row r="429" spans="1:12" s="16" customFormat="1" ht="12" x14ac:dyDescent="0.15">
      <c r="A429" s="14"/>
      <c r="B429" s="25" t="s">
        <v>1188</v>
      </c>
      <c r="C429" s="32">
        <v>0</v>
      </c>
      <c r="D429" s="32">
        <v>0</v>
      </c>
      <c r="E429" s="32">
        <v>2</v>
      </c>
      <c r="F429" s="32">
        <v>7</v>
      </c>
      <c r="G429" s="32">
        <v>9</v>
      </c>
      <c r="H429" s="27"/>
      <c r="I429" s="27"/>
      <c r="J429" s="28"/>
      <c r="K429" s="28"/>
      <c r="L429" s="29"/>
    </row>
    <row r="430" spans="1:12" s="16" customFormat="1" ht="12" x14ac:dyDescent="0.15">
      <c r="A430" s="14"/>
      <c r="B430" s="25" t="s">
        <v>1193</v>
      </c>
      <c r="C430" s="32">
        <v>0</v>
      </c>
      <c r="D430" s="32">
        <v>1</v>
      </c>
      <c r="E430" s="32">
        <v>0</v>
      </c>
      <c r="F430" s="32">
        <v>6</v>
      </c>
      <c r="G430" s="32">
        <v>7</v>
      </c>
      <c r="H430" s="27"/>
      <c r="I430" s="27"/>
      <c r="J430" s="28"/>
      <c r="K430" s="28"/>
      <c r="L430" s="29"/>
    </row>
    <row r="431" spans="1:12" s="16" customFormat="1" ht="12" x14ac:dyDescent="0.15">
      <c r="A431" s="14"/>
      <c r="B431" s="25" t="s">
        <v>1196</v>
      </c>
      <c r="C431" s="32">
        <v>0</v>
      </c>
      <c r="D431" s="32">
        <v>1</v>
      </c>
      <c r="E431" s="32">
        <v>2</v>
      </c>
      <c r="F431" s="32">
        <v>5</v>
      </c>
      <c r="G431" s="32">
        <v>8</v>
      </c>
      <c r="H431" s="27"/>
      <c r="I431" s="27"/>
      <c r="J431" s="28"/>
      <c r="K431" s="28"/>
      <c r="L431" s="29"/>
    </row>
    <row r="432" spans="1:12" s="16" customFormat="1" ht="12" x14ac:dyDescent="0.15">
      <c r="A432" s="328"/>
      <c r="B432" s="25" t="s">
        <v>1199</v>
      </c>
      <c r="C432" s="32">
        <v>0</v>
      </c>
      <c r="D432" s="32">
        <v>5</v>
      </c>
      <c r="E432" s="32">
        <v>3</v>
      </c>
      <c r="F432" s="32">
        <v>0</v>
      </c>
      <c r="G432" s="32">
        <v>8</v>
      </c>
      <c r="H432" s="27"/>
      <c r="I432" s="27"/>
      <c r="J432" s="28"/>
      <c r="K432" s="28"/>
      <c r="L432" s="29"/>
    </row>
    <row r="433" spans="1:12" s="16" customFormat="1" ht="12" x14ac:dyDescent="0.15">
      <c r="A433" s="328"/>
      <c r="B433" s="25" t="s">
        <v>1203</v>
      </c>
      <c r="C433" s="32">
        <v>0</v>
      </c>
      <c r="D433" s="32">
        <v>5</v>
      </c>
      <c r="E433" s="32">
        <v>4</v>
      </c>
      <c r="F433" s="32">
        <v>3</v>
      </c>
      <c r="G433" s="32">
        <v>12</v>
      </c>
      <c r="H433" s="27"/>
      <c r="I433" s="27"/>
      <c r="J433" s="28"/>
      <c r="K433" s="28"/>
      <c r="L433" s="29"/>
    </row>
    <row r="434" spans="1:12" s="16" customFormat="1" ht="12" x14ac:dyDescent="0.15">
      <c r="A434" s="328"/>
      <c r="B434" s="25" t="s">
        <v>1206</v>
      </c>
      <c r="C434" s="32">
        <v>0</v>
      </c>
      <c r="D434" s="32">
        <v>1</v>
      </c>
      <c r="E434" s="32">
        <v>2</v>
      </c>
      <c r="F434" s="32">
        <v>4</v>
      </c>
      <c r="G434" s="32">
        <v>7</v>
      </c>
      <c r="H434" s="27"/>
      <c r="I434" s="27"/>
      <c r="J434" s="28"/>
      <c r="K434" s="28"/>
      <c r="L434" s="29"/>
    </row>
    <row r="435" spans="1:12" s="16" customFormat="1" ht="12" x14ac:dyDescent="0.15">
      <c r="A435" s="345"/>
      <c r="B435" s="25" t="s">
        <v>1208</v>
      </c>
      <c r="C435" s="32">
        <v>0</v>
      </c>
      <c r="D435" s="32">
        <v>1</v>
      </c>
      <c r="E435" s="32">
        <v>5</v>
      </c>
      <c r="F435" s="32">
        <v>3</v>
      </c>
      <c r="G435" s="32">
        <v>9</v>
      </c>
      <c r="H435" s="27"/>
      <c r="I435" s="27"/>
      <c r="J435" s="28"/>
      <c r="K435" s="28"/>
      <c r="L435" s="29"/>
    </row>
    <row r="436" spans="1:12" s="16" customFormat="1" ht="12" x14ac:dyDescent="0.15">
      <c r="A436" s="345"/>
      <c r="B436" s="25" t="s">
        <v>1213</v>
      </c>
      <c r="C436" s="32">
        <v>0</v>
      </c>
      <c r="D436" s="32">
        <v>4</v>
      </c>
      <c r="E436" s="32">
        <v>7</v>
      </c>
      <c r="F436" s="32">
        <v>9</v>
      </c>
      <c r="G436" s="32">
        <v>20</v>
      </c>
      <c r="H436" s="27"/>
      <c r="I436" s="27"/>
      <c r="J436" s="28"/>
      <c r="K436" s="28"/>
      <c r="L436" s="29"/>
    </row>
    <row r="437" spans="1:12" s="16" customFormat="1" ht="12" x14ac:dyDescent="0.15">
      <c r="A437" s="345"/>
      <c r="B437" s="25" t="s">
        <v>1214</v>
      </c>
      <c r="C437" s="32">
        <v>1</v>
      </c>
      <c r="D437" s="32">
        <v>6</v>
      </c>
      <c r="E437" s="32">
        <v>4</v>
      </c>
      <c r="F437" s="32">
        <v>5</v>
      </c>
      <c r="G437" s="32">
        <v>16</v>
      </c>
      <c r="H437" s="27"/>
      <c r="I437" s="27"/>
      <c r="J437" s="28"/>
      <c r="K437" s="28"/>
      <c r="L437" s="29"/>
    </row>
    <row r="438" spans="1:12" x14ac:dyDescent="0.15">
      <c r="A438" s="345"/>
      <c r="B438" s="25" t="s">
        <v>1217</v>
      </c>
      <c r="C438" s="32">
        <v>1</v>
      </c>
      <c r="D438" s="32">
        <v>0</v>
      </c>
      <c r="E438" s="32">
        <v>3</v>
      </c>
      <c r="F438" s="32">
        <v>4</v>
      </c>
      <c r="G438" s="32">
        <v>8</v>
      </c>
    </row>
    <row r="439" spans="1:12" x14ac:dyDescent="0.15">
      <c r="A439" s="345"/>
      <c r="B439" s="25" t="s">
        <v>1221</v>
      </c>
      <c r="C439" s="32">
        <v>1</v>
      </c>
      <c r="D439" s="32">
        <v>4</v>
      </c>
      <c r="E439" s="32">
        <v>3</v>
      </c>
      <c r="F439" s="32">
        <v>5</v>
      </c>
      <c r="G439" s="32">
        <v>13</v>
      </c>
    </row>
    <row r="440" spans="1:12" x14ac:dyDescent="0.15">
      <c r="A440" s="345"/>
      <c r="B440" s="25" t="s">
        <v>1224</v>
      </c>
      <c r="C440" s="32">
        <v>0</v>
      </c>
      <c r="D440" s="32">
        <v>11</v>
      </c>
      <c r="E440" s="32">
        <v>3</v>
      </c>
      <c r="F440" s="32">
        <v>6</v>
      </c>
      <c r="G440" s="32">
        <v>20</v>
      </c>
    </row>
    <row r="441" spans="1:12" x14ac:dyDescent="0.15">
      <c r="A441" s="345"/>
      <c r="B441" s="25" t="s">
        <v>1228</v>
      </c>
      <c r="C441" s="32">
        <v>0</v>
      </c>
      <c r="D441" s="32">
        <v>10</v>
      </c>
      <c r="E441" s="32">
        <v>3</v>
      </c>
      <c r="F441" s="32">
        <v>2</v>
      </c>
      <c r="G441" s="32">
        <v>15</v>
      </c>
    </row>
    <row r="442" spans="1:12" s="16" customFormat="1" ht="12" x14ac:dyDescent="0.15">
      <c r="A442" s="345"/>
      <c r="B442" s="355" t="s">
        <v>1231</v>
      </c>
      <c r="C442" s="32">
        <v>0</v>
      </c>
      <c r="D442" s="32">
        <v>4</v>
      </c>
      <c r="E442" s="32">
        <v>1</v>
      </c>
      <c r="F442" s="32">
        <v>6</v>
      </c>
      <c r="G442" s="32">
        <v>11</v>
      </c>
      <c r="H442" s="14"/>
      <c r="I442" s="14"/>
    </row>
    <row r="443" spans="1:12" s="16" customFormat="1" ht="12" x14ac:dyDescent="0.15">
      <c r="A443" s="345"/>
      <c r="B443" s="355" t="s">
        <v>1234</v>
      </c>
      <c r="C443" s="32">
        <v>0</v>
      </c>
      <c r="D443" s="32">
        <v>4</v>
      </c>
      <c r="E443" s="32">
        <v>0</v>
      </c>
      <c r="F443" s="32">
        <v>8</v>
      </c>
      <c r="G443" s="32">
        <v>12</v>
      </c>
      <c r="H443" s="14"/>
      <c r="I443" s="14"/>
    </row>
    <row r="444" spans="1:12" s="16" customFormat="1" ht="12" x14ac:dyDescent="0.15">
      <c r="A444" s="345"/>
      <c r="B444" s="355" t="s">
        <v>1238</v>
      </c>
      <c r="C444" s="32">
        <v>1</v>
      </c>
      <c r="D444" s="32">
        <v>3</v>
      </c>
      <c r="E444" s="32">
        <v>4</v>
      </c>
      <c r="F444" s="32">
        <v>5</v>
      </c>
      <c r="G444" s="32">
        <v>13</v>
      </c>
      <c r="H444" s="14"/>
      <c r="I444" s="14"/>
    </row>
    <row r="445" spans="1:12" s="16" customFormat="1" ht="12" x14ac:dyDescent="0.15">
      <c r="A445" s="345"/>
      <c r="B445" s="355" t="s">
        <v>1241</v>
      </c>
      <c r="C445" s="32">
        <v>2</v>
      </c>
      <c r="D445" s="32">
        <v>2</v>
      </c>
      <c r="E445" s="32">
        <v>4</v>
      </c>
      <c r="F445" s="32">
        <v>5</v>
      </c>
      <c r="G445" s="32">
        <v>13</v>
      </c>
      <c r="H445" s="14"/>
      <c r="I445" s="14"/>
    </row>
    <row r="446" spans="1:12" s="16" customFormat="1" ht="12" x14ac:dyDescent="0.15">
      <c r="A446" s="345"/>
      <c r="B446" s="355" t="s">
        <v>1244</v>
      </c>
      <c r="C446" s="32">
        <v>1</v>
      </c>
      <c r="D446" s="32">
        <v>3</v>
      </c>
      <c r="E446" s="32">
        <v>3</v>
      </c>
      <c r="F446" s="32">
        <v>4</v>
      </c>
      <c r="G446" s="32">
        <v>11</v>
      </c>
      <c r="H446" s="14"/>
      <c r="I446" s="14"/>
    </row>
    <row r="447" spans="1:12" s="16" customFormat="1" ht="12" x14ac:dyDescent="0.15">
      <c r="A447" s="345"/>
      <c r="B447" s="355" t="s">
        <v>1247</v>
      </c>
      <c r="C447" s="32">
        <v>0</v>
      </c>
      <c r="D447" s="32">
        <v>2</v>
      </c>
      <c r="E447" s="32">
        <v>0</v>
      </c>
      <c r="F447" s="32">
        <v>7</v>
      </c>
      <c r="G447" s="32">
        <v>9</v>
      </c>
      <c r="H447" s="14"/>
      <c r="I447" s="14"/>
    </row>
    <row r="448" spans="1:12" s="16" customFormat="1" ht="12" x14ac:dyDescent="0.15">
      <c r="A448" s="345"/>
      <c r="B448" s="355" t="s">
        <v>1249</v>
      </c>
      <c r="C448" s="32">
        <v>0</v>
      </c>
      <c r="D448" s="32">
        <v>0</v>
      </c>
      <c r="E448" s="32">
        <v>2</v>
      </c>
      <c r="F448" s="32">
        <v>6</v>
      </c>
      <c r="G448" s="32">
        <v>8</v>
      </c>
      <c r="H448" s="14"/>
      <c r="I448" s="14"/>
    </row>
    <row r="449" spans="1:9" s="16" customFormat="1" ht="12" x14ac:dyDescent="0.15">
      <c r="A449" s="345"/>
      <c r="B449" s="355" t="s">
        <v>1251</v>
      </c>
      <c r="C449" s="32">
        <v>0</v>
      </c>
      <c r="D449" s="32">
        <v>3</v>
      </c>
      <c r="E449" s="32">
        <v>3</v>
      </c>
      <c r="F449" s="32">
        <v>5</v>
      </c>
      <c r="G449" s="32">
        <v>11</v>
      </c>
      <c r="H449" s="14"/>
      <c r="I449" s="14"/>
    </row>
    <row r="450" spans="1:9" s="16" customFormat="1" ht="12" x14ac:dyDescent="0.15">
      <c r="A450" s="345"/>
      <c r="B450" s="355" t="s">
        <v>1253</v>
      </c>
      <c r="C450" s="32">
        <v>0</v>
      </c>
      <c r="D450" s="32">
        <v>2</v>
      </c>
      <c r="E450" s="32">
        <v>5</v>
      </c>
      <c r="F450" s="32">
        <v>4</v>
      </c>
      <c r="G450" s="32">
        <v>11</v>
      </c>
      <c r="H450" s="14"/>
      <c r="I450" s="14"/>
    </row>
    <row r="451" spans="1:9" s="16" customFormat="1" ht="12" x14ac:dyDescent="0.15">
      <c r="A451" s="345"/>
      <c r="B451" s="355" t="s">
        <v>1255</v>
      </c>
      <c r="C451" s="32">
        <v>1</v>
      </c>
      <c r="D451" s="32">
        <v>3</v>
      </c>
      <c r="E451" s="32">
        <v>3</v>
      </c>
      <c r="F451" s="32">
        <v>1</v>
      </c>
      <c r="G451" s="32">
        <v>8</v>
      </c>
      <c r="H451" s="14"/>
      <c r="I451" s="14"/>
    </row>
    <row r="452" spans="1:9" s="16" customFormat="1" ht="12" x14ac:dyDescent="0.15">
      <c r="A452" s="345"/>
      <c r="B452" s="355" t="s">
        <v>1257</v>
      </c>
      <c r="C452" s="32">
        <v>0</v>
      </c>
      <c r="D452" s="32">
        <v>3</v>
      </c>
      <c r="E452" s="32">
        <v>2</v>
      </c>
      <c r="F452" s="32">
        <v>4</v>
      </c>
      <c r="G452" s="32">
        <v>9</v>
      </c>
      <c r="H452" s="14"/>
      <c r="I452" s="14"/>
    </row>
    <row r="453" spans="1:9" s="16" customFormat="1" ht="12" x14ac:dyDescent="0.15">
      <c r="A453" s="365"/>
      <c r="B453" s="367" t="s">
        <v>1259</v>
      </c>
      <c r="C453" s="368">
        <v>1</v>
      </c>
      <c r="D453" s="368">
        <v>2</v>
      </c>
      <c r="E453" s="368">
        <v>1</v>
      </c>
      <c r="F453" s="368">
        <v>9</v>
      </c>
      <c r="G453" s="368">
        <v>13</v>
      </c>
      <c r="H453" s="14"/>
      <c r="I453" s="14"/>
    </row>
    <row r="454" spans="1:9" s="16" customFormat="1" ht="12" x14ac:dyDescent="0.15">
      <c r="A454" s="365"/>
      <c r="B454" s="367" t="s">
        <v>1262</v>
      </c>
      <c r="C454" s="368">
        <v>0</v>
      </c>
      <c r="D454" s="368">
        <v>4</v>
      </c>
      <c r="E454" s="368">
        <v>3</v>
      </c>
      <c r="F454" s="368">
        <v>6</v>
      </c>
      <c r="G454" s="368">
        <v>13</v>
      </c>
      <c r="H454" s="14"/>
      <c r="I454" s="14"/>
    </row>
    <row r="455" spans="1:9" s="16" customFormat="1" ht="12" x14ac:dyDescent="0.15">
      <c r="A455" s="365"/>
      <c r="B455" s="367" t="s">
        <v>1263</v>
      </c>
      <c r="C455" s="368">
        <v>0</v>
      </c>
      <c r="D455" s="368">
        <v>5</v>
      </c>
      <c r="E455" s="368">
        <v>0</v>
      </c>
      <c r="F455" s="368">
        <v>2</v>
      </c>
      <c r="G455" s="368">
        <v>7</v>
      </c>
      <c r="H455" s="14"/>
      <c r="I455" s="14"/>
    </row>
    <row r="456" spans="1:9" s="16" customFormat="1" ht="12" x14ac:dyDescent="0.15">
      <c r="A456" s="365"/>
      <c r="B456" s="367" t="s">
        <v>1265</v>
      </c>
      <c r="C456" s="368">
        <v>0</v>
      </c>
      <c r="D456" s="368">
        <v>3</v>
      </c>
      <c r="E456" s="368">
        <v>0</v>
      </c>
      <c r="F456" s="368">
        <v>9</v>
      </c>
      <c r="G456" s="368">
        <v>12</v>
      </c>
      <c r="H456" s="14"/>
      <c r="I456" s="14"/>
    </row>
    <row r="457" spans="1:9" s="16" customFormat="1" ht="12" x14ac:dyDescent="0.15">
      <c r="A457" s="365"/>
      <c r="B457" s="367" t="s">
        <v>1267</v>
      </c>
      <c r="C457" s="368">
        <v>0</v>
      </c>
      <c r="D457" s="368">
        <v>3</v>
      </c>
      <c r="E457" s="368">
        <v>3</v>
      </c>
      <c r="F457" s="368">
        <v>8</v>
      </c>
      <c r="G457" s="368">
        <v>14</v>
      </c>
      <c r="H457" s="14"/>
      <c r="I457" s="14"/>
    </row>
    <row r="458" spans="1:9" s="16" customFormat="1" ht="12" x14ac:dyDescent="0.15">
      <c r="A458" s="365"/>
      <c r="B458" s="367" t="s">
        <v>1269</v>
      </c>
      <c r="C458" s="368">
        <v>0</v>
      </c>
      <c r="D458" s="368">
        <v>5</v>
      </c>
      <c r="E458" s="368">
        <v>4</v>
      </c>
      <c r="F458" s="368">
        <v>3</v>
      </c>
      <c r="G458" s="368">
        <v>12</v>
      </c>
      <c r="H458" s="14"/>
      <c r="I458" s="14"/>
    </row>
    <row r="459" spans="1:9" s="16" customFormat="1" ht="12" x14ac:dyDescent="0.15">
      <c r="A459" s="365"/>
      <c r="B459" s="367" t="s">
        <v>1271</v>
      </c>
      <c r="C459" s="368">
        <v>1</v>
      </c>
      <c r="D459" s="368">
        <v>4</v>
      </c>
      <c r="E459" s="368">
        <v>2</v>
      </c>
      <c r="F459" s="368">
        <v>2</v>
      </c>
      <c r="G459" s="368">
        <v>9</v>
      </c>
      <c r="H459" s="14"/>
      <c r="I459" s="14"/>
    </row>
    <row r="460" spans="1:9" s="16" customFormat="1" ht="12" x14ac:dyDescent="0.15">
      <c r="A460" s="365"/>
      <c r="B460" s="367" t="s">
        <v>1273</v>
      </c>
      <c r="C460" s="368">
        <v>0</v>
      </c>
      <c r="D460" s="368">
        <v>1</v>
      </c>
      <c r="E460" s="368">
        <v>1</v>
      </c>
      <c r="F460" s="368">
        <v>5</v>
      </c>
      <c r="G460" s="368">
        <v>7</v>
      </c>
      <c r="H460" s="14"/>
      <c r="I460" s="14"/>
    </row>
    <row r="461" spans="1:9" s="16" customFormat="1" ht="12" x14ac:dyDescent="0.15">
      <c r="A461" s="365"/>
      <c r="B461" s="367" t="s">
        <v>1276</v>
      </c>
      <c r="C461" s="368">
        <v>1</v>
      </c>
      <c r="D461" s="368">
        <v>2</v>
      </c>
      <c r="E461" s="368">
        <v>3</v>
      </c>
      <c r="F461" s="368">
        <v>5</v>
      </c>
      <c r="G461" s="368">
        <v>11</v>
      </c>
      <c r="H461" s="14"/>
      <c r="I461" s="14"/>
    </row>
    <row r="462" spans="1:9" s="16" customFormat="1" ht="12" x14ac:dyDescent="0.15">
      <c r="A462" s="365"/>
      <c r="B462" s="367" t="s">
        <v>1277</v>
      </c>
      <c r="C462" s="368">
        <v>0</v>
      </c>
      <c r="D462" s="368">
        <v>1</v>
      </c>
      <c r="E462" s="368">
        <v>4</v>
      </c>
      <c r="F462" s="368">
        <v>6</v>
      </c>
      <c r="G462" s="368">
        <v>11</v>
      </c>
      <c r="H462" s="14"/>
      <c r="I462" s="14"/>
    </row>
    <row r="463" spans="1:9" s="16" customFormat="1" ht="12" x14ac:dyDescent="0.15">
      <c r="A463" s="389"/>
      <c r="B463" s="367" t="s">
        <v>1279</v>
      </c>
      <c r="C463" s="368">
        <f>$C$21</f>
        <v>0</v>
      </c>
      <c r="D463" s="368">
        <f>$D$21</f>
        <v>1</v>
      </c>
      <c r="E463" s="368">
        <f>$E$21</f>
        <v>5</v>
      </c>
      <c r="F463" s="368">
        <f>$F$21</f>
        <v>2</v>
      </c>
      <c r="G463" s="368">
        <f>$G$21</f>
        <v>8</v>
      </c>
      <c r="H463" s="14"/>
      <c r="I463" s="14"/>
    </row>
    <row r="464" spans="1:9" s="16" customFormat="1" ht="12" x14ac:dyDescent="0.15">
      <c r="A464" s="14"/>
      <c r="B464" s="45"/>
      <c r="C464" s="46"/>
      <c r="D464" s="46"/>
      <c r="E464" s="46"/>
      <c r="F464" s="46"/>
      <c r="G464" s="46"/>
      <c r="H464" s="14"/>
      <c r="I464" s="14"/>
    </row>
    <row r="465" spans="1:12" s="16" customFormat="1" ht="12" x14ac:dyDescent="0.15">
      <c r="A465" s="30"/>
      <c r="B465" s="33" t="s">
        <v>511</v>
      </c>
      <c r="C465" s="34" t="e">
        <f>SUM(C463-C462)/C462</f>
        <v>#DIV/0!</v>
      </c>
      <c r="D465" s="34">
        <f t="shared" ref="D465:G465" si="0">SUM(D463-D462)/D462</f>
        <v>0</v>
      </c>
      <c r="E465" s="34">
        <f t="shared" si="0"/>
        <v>0.25</v>
      </c>
      <c r="F465" s="34">
        <f t="shared" si="0"/>
        <v>-0.66666666666666663</v>
      </c>
      <c r="G465" s="34">
        <f t="shared" si="0"/>
        <v>-0.27272727272727271</v>
      </c>
      <c r="H465" s="14"/>
      <c r="I465" s="14"/>
    </row>
    <row r="466" spans="1:12" s="16" customFormat="1" ht="12" x14ac:dyDescent="0.15">
      <c r="A466" s="30"/>
      <c r="B466" s="33" t="s">
        <v>512</v>
      </c>
      <c r="C466" s="34" t="e">
        <f>SUM(C463-C460)/C460</f>
        <v>#DIV/0!</v>
      </c>
      <c r="D466" s="34">
        <f t="shared" ref="D466:G466" si="1">SUM(D463-D460)/D460</f>
        <v>0</v>
      </c>
      <c r="E466" s="34">
        <f t="shared" si="1"/>
        <v>4</v>
      </c>
      <c r="F466" s="34">
        <f t="shared" si="1"/>
        <v>-0.6</v>
      </c>
      <c r="G466" s="34">
        <f t="shared" si="1"/>
        <v>0.14285714285714285</v>
      </c>
      <c r="H466" s="14"/>
      <c r="I466" s="14"/>
    </row>
    <row r="467" spans="1:12" s="16" customFormat="1" ht="12" x14ac:dyDescent="0.15">
      <c r="A467" s="30"/>
      <c r="B467" s="45"/>
      <c r="C467" s="47"/>
      <c r="D467" s="47"/>
      <c r="E467" s="47"/>
      <c r="F467" s="47"/>
      <c r="G467" s="47"/>
      <c r="H467" s="14"/>
      <c r="I467" s="14"/>
    </row>
    <row r="468" spans="1:12" s="16" customFormat="1" ht="12" x14ac:dyDescent="0.15">
      <c r="A468" s="30"/>
      <c r="B468" s="14"/>
      <c r="C468" s="15"/>
      <c r="D468" s="15"/>
      <c r="E468" s="15"/>
      <c r="F468" s="15"/>
      <c r="G468" s="15"/>
      <c r="H468" s="14"/>
      <c r="I468" s="14"/>
    </row>
    <row r="469" spans="1:12" s="16" customFormat="1" ht="12" x14ac:dyDescent="0.15">
      <c r="B469" s="14"/>
      <c r="C469" s="15"/>
      <c r="D469" s="15"/>
      <c r="E469" s="15"/>
      <c r="F469" s="15"/>
      <c r="G469" s="15"/>
      <c r="H469" s="14"/>
      <c r="I469" s="14"/>
    </row>
    <row r="470" spans="1:12" s="16" customFormat="1" ht="24" x14ac:dyDescent="0.15">
      <c r="A470" s="24" t="s">
        <v>162</v>
      </c>
      <c r="B470" s="25" t="s">
        <v>186</v>
      </c>
      <c r="C470" s="98" t="s">
        <v>1068</v>
      </c>
      <c r="D470" s="26" t="s">
        <v>1069</v>
      </c>
      <c r="E470" s="26" t="s">
        <v>1070</v>
      </c>
      <c r="F470" s="26" t="s">
        <v>1071</v>
      </c>
      <c r="G470" s="26" t="s">
        <v>160</v>
      </c>
      <c r="H470" s="14"/>
      <c r="I470" s="14"/>
    </row>
    <row r="471" spans="1:12" s="16" customFormat="1" ht="12" x14ac:dyDescent="0.15">
      <c r="A471" s="30"/>
      <c r="B471" s="25" t="s">
        <v>187</v>
      </c>
      <c r="C471" s="31">
        <v>0</v>
      </c>
      <c r="D471" s="31">
        <v>7</v>
      </c>
      <c r="E471" s="31">
        <v>11</v>
      </c>
      <c r="F471" s="31">
        <v>20</v>
      </c>
      <c r="G471" s="31">
        <v>38</v>
      </c>
      <c r="H471" s="27"/>
      <c r="I471" s="27"/>
      <c r="J471" s="28"/>
      <c r="K471" s="28"/>
      <c r="L471" s="29"/>
    </row>
    <row r="472" spans="1:12" s="16" customFormat="1" ht="12" x14ac:dyDescent="0.15">
      <c r="A472" s="30"/>
      <c r="B472" s="25" t="s">
        <v>188</v>
      </c>
      <c r="C472" s="31">
        <v>0</v>
      </c>
      <c r="D472" s="32">
        <v>2</v>
      </c>
      <c r="E472" s="32">
        <v>9</v>
      </c>
      <c r="F472" s="32">
        <v>27</v>
      </c>
      <c r="G472" s="32">
        <v>38</v>
      </c>
      <c r="H472" s="27"/>
      <c r="I472" s="27"/>
      <c r="J472" s="28"/>
      <c r="K472" s="28"/>
      <c r="L472" s="29"/>
    </row>
    <row r="473" spans="1:12" s="16" customFormat="1" ht="12" x14ac:dyDescent="0.15">
      <c r="A473" s="30"/>
      <c r="B473" s="25" t="s">
        <v>189</v>
      </c>
      <c r="C473" s="31">
        <v>0</v>
      </c>
      <c r="D473" s="32">
        <v>7</v>
      </c>
      <c r="E473" s="32">
        <v>8</v>
      </c>
      <c r="F473" s="32">
        <v>30</v>
      </c>
      <c r="G473" s="32">
        <v>45</v>
      </c>
      <c r="H473" s="27"/>
      <c r="I473" s="27"/>
      <c r="J473" s="28"/>
      <c r="K473" s="28"/>
      <c r="L473" s="29"/>
    </row>
    <row r="474" spans="1:12" s="16" customFormat="1" ht="12" x14ac:dyDescent="0.15">
      <c r="A474" s="30"/>
      <c r="B474" s="25" t="s">
        <v>190</v>
      </c>
      <c r="C474" s="31">
        <v>0</v>
      </c>
      <c r="D474" s="32">
        <v>7</v>
      </c>
      <c r="E474" s="32">
        <v>8</v>
      </c>
      <c r="F474" s="32">
        <v>29</v>
      </c>
      <c r="G474" s="32">
        <v>44</v>
      </c>
      <c r="H474" s="27"/>
      <c r="I474" s="27"/>
      <c r="J474" s="28"/>
      <c r="K474" s="28"/>
      <c r="L474" s="29"/>
    </row>
    <row r="475" spans="1:12" s="16" customFormat="1" ht="12" x14ac:dyDescent="0.15">
      <c r="A475" s="30"/>
      <c r="B475" s="25" t="s">
        <v>191</v>
      </c>
      <c r="C475" s="31">
        <v>0</v>
      </c>
      <c r="D475" s="32">
        <v>7</v>
      </c>
      <c r="E475" s="32">
        <v>8</v>
      </c>
      <c r="F475" s="32">
        <v>29</v>
      </c>
      <c r="G475" s="32">
        <v>44</v>
      </c>
      <c r="H475" s="27"/>
      <c r="I475" s="27"/>
      <c r="J475" s="28"/>
      <c r="K475" s="28"/>
      <c r="L475" s="29"/>
    </row>
    <row r="476" spans="1:12" s="16" customFormat="1" ht="12" x14ac:dyDescent="0.15">
      <c r="A476" s="30"/>
      <c r="B476" s="25" t="s">
        <v>192</v>
      </c>
      <c r="C476" s="31">
        <v>0</v>
      </c>
      <c r="D476" s="32">
        <v>5</v>
      </c>
      <c r="E476" s="32">
        <v>7</v>
      </c>
      <c r="F476" s="32">
        <v>25</v>
      </c>
      <c r="G476" s="32">
        <v>37</v>
      </c>
      <c r="H476" s="27"/>
      <c r="I476" s="27"/>
      <c r="J476" s="28"/>
      <c r="K476" s="28"/>
      <c r="L476" s="29"/>
    </row>
    <row r="477" spans="1:12" s="16" customFormat="1" ht="12" x14ac:dyDescent="0.15">
      <c r="A477" s="30"/>
      <c r="B477" s="25" t="s">
        <v>193</v>
      </c>
      <c r="C477" s="31">
        <v>0</v>
      </c>
      <c r="D477" s="32">
        <v>8</v>
      </c>
      <c r="E477" s="32">
        <v>10</v>
      </c>
      <c r="F477" s="32">
        <v>24</v>
      </c>
      <c r="G477" s="32">
        <v>42</v>
      </c>
      <c r="H477" s="27"/>
      <c r="I477" s="27"/>
      <c r="J477" s="28"/>
      <c r="K477" s="28"/>
      <c r="L477" s="29"/>
    </row>
    <row r="478" spans="1:12" s="16" customFormat="1" ht="12" x14ac:dyDescent="0.15">
      <c r="A478" s="30"/>
      <c r="B478" s="25" t="s">
        <v>194</v>
      </c>
      <c r="C478" s="31">
        <v>0</v>
      </c>
      <c r="D478" s="32">
        <v>6</v>
      </c>
      <c r="E478" s="32">
        <v>5</v>
      </c>
      <c r="F478" s="32">
        <v>21</v>
      </c>
      <c r="G478" s="32">
        <v>32</v>
      </c>
      <c r="H478" s="27"/>
      <c r="I478" s="27"/>
      <c r="J478" s="28"/>
      <c r="K478" s="28"/>
      <c r="L478" s="29"/>
    </row>
    <row r="479" spans="1:12" s="16" customFormat="1" ht="12" x14ac:dyDescent="0.15">
      <c r="A479" s="30"/>
      <c r="B479" s="25" t="s">
        <v>195</v>
      </c>
      <c r="C479" s="31">
        <v>0</v>
      </c>
      <c r="D479" s="32">
        <v>8</v>
      </c>
      <c r="E479" s="32">
        <v>12</v>
      </c>
      <c r="F479" s="32">
        <v>24</v>
      </c>
      <c r="G479" s="32">
        <v>44</v>
      </c>
      <c r="H479" s="27"/>
      <c r="I479" s="27"/>
      <c r="J479" s="28"/>
      <c r="K479" s="28"/>
      <c r="L479" s="29"/>
    </row>
    <row r="480" spans="1:12" s="16" customFormat="1" ht="12" x14ac:dyDescent="0.15">
      <c r="A480" s="30"/>
      <c r="B480" s="25" t="s">
        <v>196</v>
      </c>
      <c r="C480" s="31">
        <v>0</v>
      </c>
      <c r="D480" s="32">
        <v>8</v>
      </c>
      <c r="E480" s="32">
        <v>11</v>
      </c>
      <c r="F480" s="32">
        <v>22</v>
      </c>
      <c r="G480" s="32">
        <v>41</v>
      </c>
      <c r="H480" s="27"/>
      <c r="I480" s="27"/>
      <c r="J480" s="28"/>
      <c r="K480" s="28"/>
      <c r="L480" s="29"/>
    </row>
    <row r="481" spans="1:12" s="16" customFormat="1" ht="12" x14ac:dyDescent="0.15">
      <c r="A481" s="30"/>
      <c r="B481" s="25" t="s">
        <v>197</v>
      </c>
      <c r="C481" s="31">
        <v>0</v>
      </c>
      <c r="D481" s="32">
        <v>9</v>
      </c>
      <c r="E481" s="32">
        <v>11</v>
      </c>
      <c r="F481" s="32">
        <v>24</v>
      </c>
      <c r="G481" s="32">
        <v>44</v>
      </c>
      <c r="H481" s="27"/>
      <c r="I481" s="27"/>
      <c r="J481" s="28"/>
      <c r="K481" s="28"/>
      <c r="L481" s="29"/>
    </row>
    <row r="482" spans="1:12" s="16" customFormat="1" ht="12" x14ac:dyDescent="0.15">
      <c r="A482" s="30"/>
      <c r="B482" s="25" t="s">
        <v>198</v>
      </c>
      <c r="C482" s="31">
        <v>0</v>
      </c>
      <c r="D482" s="32">
        <v>9</v>
      </c>
      <c r="E482" s="32">
        <v>11</v>
      </c>
      <c r="F482" s="32">
        <v>18</v>
      </c>
      <c r="G482" s="32">
        <v>38</v>
      </c>
      <c r="H482" s="27"/>
      <c r="I482" s="27"/>
      <c r="J482" s="28"/>
      <c r="K482" s="28"/>
      <c r="L482" s="29"/>
    </row>
    <row r="483" spans="1:12" s="16" customFormat="1" ht="12" x14ac:dyDescent="0.15">
      <c r="A483" s="14"/>
      <c r="B483" s="25" t="s">
        <v>199</v>
      </c>
      <c r="C483" s="31">
        <v>0</v>
      </c>
      <c r="D483" s="32">
        <v>7</v>
      </c>
      <c r="E483" s="32">
        <v>15</v>
      </c>
      <c r="F483" s="32">
        <v>22</v>
      </c>
      <c r="G483" s="32">
        <v>44</v>
      </c>
      <c r="H483" s="27"/>
      <c r="I483" s="27"/>
      <c r="J483" s="28"/>
      <c r="K483" s="28"/>
      <c r="L483" s="29"/>
    </row>
    <row r="484" spans="1:12" s="16" customFormat="1" ht="12" x14ac:dyDescent="0.15">
      <c r="A484" s="14"/>
      <c r="B484" s="25" t="s">
        <v>200</v>
      </c>
      <c r="C484" s="31">
        <v>0</v>
      </c>
      <c r="D484" s="32">
        <v>7</v>
      </c>
      <c r="E484" s="32">
        <v>18</v>
      </c>
      <c r="F484" s="32">
        <v>22</v>
      </c>
      <c r="G484" s="32">
        <v>47</v>
      </c>
      <c r="H484" s="27"/>
      <c r="I484" s="27"/>
      <c r="J484" s="28"/>
      <c r="K484" s="28"/>
      <c r="L484" s="29"/>
    </row>
    <row r="485" spans="1:12" s="16" customFormat="1" ht="12" x14ac:dyDescent="0.15">
      <c r="A485" s="14"/>
      <c r="B485" s="25" t="s">
        <v>201</v>
      </c>
      <c r="C485" s="31">
        <v>0</v>
      </c>
      <c r="D485" s="32">
        <v>9</v>
      </c>
      <c r="E485" s="32">
        <v>12</v>
      </c>
      <c r="F485" s="32">
        <v>24</v>
      </c>
      <c r="G485" s="32">
        <v>45</v>
      </c>
      <c r="H485" s="27"/>
      <c r="I485" s="27"/>
      <c r="J485" s="28"/>
      <c r="K485" s="28"/>
      <c r="L485" s="29"/>
    </row>
    <row r="486" spans="1:12" s="16" customFormat="1" ht="12" x14ac:dyDescent="0.15">
      <c r="A486" s="14"/>
      <c r="B486" s="25" t="s">
        <v>202</v>
      </c>
      <c r="C486" s="31">
        <v>0</v>
      </c>
      <c r="D486" s="32">
        <v>7</v>
      </c>
      <c r="E486" s="32">
        <v>19</v>
      </c>
      <c r="F486" s="32">
        <v>21</v>
      </c>
      <c r="G486" s="32">
        <v>47</v>
      </c>
      <c r="H486" s="27"/>
      <c r="I486" s="27"/>
      <c r="J486" s="28"/>
      <c r="K486" s="28"/>
      <c r="L486" s="29"/>
    </row>
    <row r="487" spans="1:12" s="16" customFormat="1" ht="12" x14ac:dyDescent="0.15">
      <c r="A487" s="14"/>
      <c r="B487" s="25" t="s">
        <v>203</v>
      </c>
      <c r="C487" s="31">
        <v>0</v>
      </c>
      <c r="D487" s="32">
        <v>11</v>
      </c>
      <c r="E487" s="32">
        <v>12</v>
      </c>
      <c r="F487" s="32">
        <v>22</v>
      </c>
      <c r="G487" s="32">
        <v>45</v>
      </c>
      <c r="H487" s="27"/>
      <c r="I487" s="27"/>
      <c r="J487" s="28"/>
      <c r="K487" s="28"/>
      <c r="L487" s="29"/>
    </row>
    <row r="488" spans="1:12" s="16" customFormat="1" ht="12" x14ac:dyDescent="0.15">
      <c r="A488" s="14"/>
      <c r="B488" s="25" t="s">
        <v>204</v>
      </c>
      <c r="C488" s="31">
        <v>0</v>
      </c>
      <c r="D488" s="32">
        <v>17</v>
      </c>
      <c r="E488" s="32">
        <v>15</v>
      </c>
      <c r="F488" s="32">
        <v>20</v>
      </c>
      <c r="G488" s="32">
        <v>52</v>
      </c>
      <c r="H488" s="27"/>
      <c r="I488" s="27"/>
      <c r="J488" s="28"/>
      <c r="K488" s="28"/>
      <c r="L488" s="29"/>
    </row>
    <row r="489" spans="1:12" s="16" customFormat="1" ht="12" x14ac:dyDescent="0.15">
      <c r="A489" s="14"/>
      <c r="B489" s="25" t="s">
        <v>205</v>
      </c>
      <c r="C489" s="31">
        <v>0</v>
      </c>
      <c r="D489" s="32">
        <v>12</v>
      </c>
      <c r="E489" s="32">
        <v>15</v>
      </c>
      <c r="F489" s="32">
        <v>21</v>
      </c>
      <c r="G489" s="32">
        <v>48</v>
      </c>
      <c r="H489" s="27"/>
      <c r="I489" s="27"/>
      <c r="J489" s="28"/>
      <c r="K489" s="28"/>
      <c r="L489" s="29"/>
    </row>
    <row r="490" spans="1:12" s="16" customFormat="1" ht="12" x14ac:dyDescent="0.15">
      <c r="A490" s="14"/>
      <c r="B490" s="25" t="s">
        <v>206</v>
      </c>
      <c r="C490" s="31">
        <v>0</v>
      </c>
      <c r="D490" s="32">
        <v>10</v>
      </c>
      <c r="E490" s="32">
        <v>10</v>
      </c>
      <c r="F490" s="32">
        <v>21</v>
      </c>
      <c r="G490" s="32">
        <v>41</v>
      </c>
      <c r="H490" s="27"/>
      <c r="I490" s="27"/>
      <c r="J490" s="28"/>
      <c r="K490" s="28"/>
      <c r="L490" s="29"/>
    </row>
    <row r="491" spans="1:12" s="16" customFormat="1" ht="12" x14ac:dyDescent="0.15">
      <c r="A491" s="14"/>
      <c r="B491" s="25" t="s">
        <v>207</v>
      </c>
      <c r="C491" s="31">
        <v>0</v>
      </c>
      <c r="D491" s="32">
        <v>7</v>
      </c>
      <c r="E491" s="32">
        <v>20</v>
      </c>
      <c r="F491" s="32">
        <v>24</v>
      </c>
      <c r="G491" s="32">
        <v>51</v>
      </c>
      <c r="H491" s="27"/>
      <c r="I491" s="27"/>
      <c r="J491" s="28"/>
      <c r="K491" s="28"/>
      <c r="L491" s="29"/>
    </row>
    <row r="492" spans="1:12" s="16" customFormat="1" ht="12" x14ac:dyDescent="0.15">
      <c r="A492" s="14"/>
      <c r="B492" s="25" t="s">
        <v>208</v>
      </c>
      <c r="C492" s="31">
        <v>0</v>
      </c>
      <c r="D492" s="32">
        <v>11</v>
      </c>
      <c r="E492" s="32">
        <v>19</v>
      </c>
      <c r="F492" s="32">
        <v>23</v>
      </c>
      <c r="G492" s="32">
        <v>53</v>
      </c>
      <c r="H492" s="27"/>
      <c r="I492" s="27"/>
      <c r="J492" s="28"/>
      <c r="K492" s="28"/>
      <c r="L492" s="29"/>
    </row>
    <row r="493" spans="1:12" s="16" customFormat="1" ht="12" x14ac:dyDescent="0.15">
      <c r="A493" s="14"/>
      <c r="B493" s="25" t="s">
        <v>209</v>
      </c>
      <c r="C493" s="31">
        <v>0</v>
      </c>
      <c r="D493" s="32">
        <v>5</v>
      </c>
      <c r="E493" s="32">
        <v>20</v>
      </c>
      <c r="F493" s="32">
        <v>16</v>
      </c>
      <c r="G493" s="32">
        <v>41</v>
      </c>
      <c r="H493" s="27"/>
      <c r="I493" s="27"/>
      <c r="J493" s="28"/>
      <c r="K493" s="28"/>
      <c r="L493" s="29"/>
    </row>
    <row r="494" spans="1:12" s="16" customFormat="1" ht="12" x14ac:dyDescent="0.15">
      <c r="A494" s="14"/>
      <c r="B494" s="25" t="s">
        <v>210</v>
      </c>
      <c r="C494" s="31">
        <v>0</v>
      </c>
      <c r="D494" s="32">
        <v>9</v>
      </c>
      <c r="E494" s="32">
        <v>19</v>
      </c>
      <c r="F494" s="32">
        <v>9</v>
      </c>
      <c r="G494" s="32">
        <v>37</v>
      </c>
      <c r="H494" s="27"/>
      <c r="I494" s="27"/>
      <c r="J494" s="28"/>
      <c r="K494" s="28"/>
      <c r="L494" s="29"/>
    </row>
    <row r="495" spans="1:12" s="16" customFormat="1" ht="12" x14ac:dyDescent="0.15">
      <c r="A495" s="14"/>
      <c r="B495" s="25" t="s">
        <v>211</v>
      </c>
      <c r="C495" s="31">
        <v>0</v>
      </c>
      <c r="D495" s="32">
        <v>6</v>
      </c>
      <c r="E495" s="32">
        <v>16</v>
      </c>
      <c r="F495" s="32">
        <v>13</v>
      </c>
      <c r="G495" s="32">
        <v>35</v>
      </c>
      <c r="H495" s="27"/>
      <c r="I495" s="27"/>
      <c r="J495" s="28"/>
      <c r="K495" s="28"/>
      <c r="L495" s="29"/>
    </row>
    <row r="496" spans="1:12" s="16" customFormat="1" ht="12" x14ac:dyDescent="0.15">
      <c r="A496" s="14"/>
      <c r="B496" s="25" t="s">
        <v>212</v>
      </c>
      <c r="C496" s="31">
        <v>0</v>
      </c>
      <c r="D496" s="32">
        <v>9</v>
      </c>
      <c r="E496" s="32">
        <v>14</v>
      </c>
      <c r="F496" s="32">
        <v>17</v>
      </c>
      <c r="G496" s="32">
        <v>40</v>
      </c>
      <c r="H496" s="27"/>
      <c r="I496" s="27"/>
      <c r="J496" s="28"/>
      <c r="K496" s="28"/>
      <c r="L496" s="29"/>
    </row>
    <row r="497" spans="1:12" s="16" customFormat="1" ht="12" x14ac:dyDescent="0.15">
      <c r="A497" s="14"/>
      <c r="B497" s="25" t="s">
        <v>213</v>
      </c>
      <c r="C497" s="31">
        <v>0</v>
      </c>
      <c r="D497" s="32">
        <v>5</v>
      </c>
      <c r="E497" s="32">
        <v>17</v>
      </c>
      <c r="F497" s="32">
        <v>23</v>
      </c>
      <c r="G497" s="32">
        <v>45</v>
      </c>
      <c r="H497" s="27"/>
      <c r="I497" s="27"/>
      <c r="J497" s="28"/>
      <c r="K497" s="28"/>
      <c r="L497" s="29"/>
    </row>
    <row r="498" spans="1:12" s="16" customFormat="1" ht="12" x14ac:dyDescent="0.15">
      <c r="A498" s="14"/>
      <c r="B498" s="25" t="s">
        <v>214</v>
      </c>
      <c r="C498" s="31">
        <v>0</v>
      </c>
      <c r="D498" s="32">
        <v>7</v>
      </c>
      <c r="E498" s="32">
        <v>17</v>
      </c>
      <c r="F498" s="32">
        <v>22</v>
      </c>
      <c r="G498" s="32">
        <v>46</v>
      </c>
      <c r="H498" s="27"/>
      <c r="I498" s="27"/>
      <c r="J498" s="28"/>
      <c r="K498" s="28"/>
      <c r="L498" s="29"/>
    </row>
    <row r="499" spans="1:12" s="16" customFormat="1" ht="12" x14ac:dyDescent="0.15">
      <c r="A499" s="14"/>
      <c r="B499" s="25" t="s">
        <v>215</v>
      </c>
      <c r="C499" s="31">
        <v>0</v>
      </c>
      <c r="D499" s="32">
        <v>6</v>
      </c>
      <c r="E499" s="32">
        <v>14</v>
      </c>
      <c r="F499" s="32">
        <v>22</v>
      </c>
      <c r="G499" s="32">
        <v>42</v>
      </c>
      <c r="H499" s="27"/>
      <c r="I499" s="27"/>
      <c r="J499" s="28"/>
      <c r="K499" s="28"/>
      <c r="L499" s="29"/>
    </row>
    <row r="500" spans="1:12" s="16" customFormat="1" ht="12" x14ac:dyDescent="0.15">
      <c r="A500" s="14"/>
      <c r="B500" s="25" t="s">
        <v>216</v>
      </c>
      <c r="C500" s="31">
        <v>0</v>
      </c>
      <c r="D500" s="32">
        <v>8</v>
      </c>
      <c r="E500" s="32">
        <v>9</v>
      </c>
      <c r="F500" s="32">
        <v>20</v>
      </c>
      <c r="G500" s="32">
        <v>37</v>
      </c>
      <c r="H500" s="27"/>
      <c r="I500" s="27"/>
      <c r="J500" s="28"/>
      <c r="K500" s="28"/>
      <c r="L500" s="29"/>
    </row>
    <row r="501" spans="1:12" s="16" customFormat="1" ht="12" x14ac:dyDescent="0.15">
      <c r="A501" s="14"/>
      <c r="B501" s="25" t="s">
        <v>217</v>
      </c>
      <c r="C501" s="31">
        <v>0</v>
      </c>
      <c r="D501" s="32">
        <v>8</v>
      </c>
      <c r="E501" s="32">
        <v>11</v>
      </c>
      <c r="F501" s="32">
        <v>25</v>
      </c>
      <c r="G501" s="32">
        <v>44</v>
      </c>
      <c r="H501" s="27"/>
      <c r="I501" s="27"/>
      <c r="J501" s="28"/>
      <c r="K501" s="28"/>
      <c r="L501" s="29"/>
    </row>
    <row r="502" spans="1:12" s="16" customFormat="1" ht="12" x14ac:dyDescent="0.15">
      <c r="A502" s="14"/>
      <c r="B502" s="25" t="s">
        <v>218</v>
      </c>
      <c r="C502" s="31">
        <v>0</v>
      </c>
      <c r="D502" s="32">
        <v>8</v>
      </c>
      <c r="E502" s="32">
        <v>14</v>
      </c>
      <c r="F502" s="32">
        <v>20</v>
      </c>
      <c r="G502" s="32">
        <v>42</v>
      </c>
      <c r="H502" s="27"/>
      <c r="I502" s="27"/>
      <c r="J502" s="28"/>
      <c r="K502" s="28"/>
      <c r="L502" s="29"/>
    </row>
    <row r="503" spans="1:12" s="16" customFormat="1" ht="12" x14ac:dyDescent="0.15">
      <c r="A503" s="14"/>
      <c r="B503" s="25" t="s">
        <v>219</v>
      </c>
      <c r="C503" s="31">
        <v>0</v>
      </c>
      <c r="D503" s="32">
        <v>7</v>
      </c>
      <c r="E503" s="32">
        <v>21</v>
      </c>
      <c r="F503" s="32">
        <v>28</v>
      </c>
      <c r="G503" s="32">
        <v>56</v>
      </c>
      <c r="H503" s="27"/>
      <c r="I503" s="27"/>
      <c r="J503" s="28"/>
      <c r="K503" s="28"/>
      <c r="L503" s="29"/>
    </row>
    <row r="504" spans="1:12" s="16" customFormat="1" ht="12" x14ac:dyDescent="0.15">
      <c r="A504" s="14"/>
      <c r="B504" s="25" t="s">
        <v>220</v>
      </c>
      <c r="C504" s="31">
        <v>0</v>
      </c>
      <c r="D504" s="32">
        <v>7</v>
      </c>
      <c r="E504" s="32">
        <v>28</v>
      </c>
      <c r="F504" s="32">
        <v>21</v>
      </c>
      <c r="G504" s="32">
        <v>56</v>
      </c>
      <c r="H504" s="27"/>
      <c r="I504" s="27"/>
      <c r="J504" s="28"/>
      <c r="K504" s="28"/>
      <c r="L504" s="29"/>
    </row>
    <row r="505" spans="1:12" s="16" customFormat="1" ht="12" x14ac:dyDescent="0.15">
      <c r="A505" s="14"/>
      <c r="B505" s="25" t="s">
        <v>221</v>
      </c>
      <c r="C505" s="31">
        <v>0</v>
      </c>
      <c r="D505" s="32">
        <v>6</v>
      </c>
      <c r="E505" s="32">
        <v>31</v>
      </c>
      <c r="F505" s="32">
        <v>25</v>
      </c>
      <c r="G505" s="32">
        <v>62</v>
      </c>
      <c r="H505" s="27"/>
      <c r="I505" s="27"/>
      <c r="J505" s="28"/>
      <c r="K505" s="28"/>
      <c r="L505" s="29"/>
    </row>
    <row r="506" spans="1:12" s="16" customFormat="1" ht="12" x14ac:dyDescent="0.15">
      <c r="A506" s="14"/>
      <c r="B506" s="25" t="s">
        <v>222</v>
      </c>
      <c r="C506" s="31">
        <v>0</v>
      </c>
      <c r="D506" s="32">
        <v>9</v>
      </c>
      <c r="E506" s="32">
        <v>25</v>
      </c>
      <c r="F506" s="32">
        <v>20</v>
      </c>
      <c r="G506" s="32">
        <v>54</v>
      </c>
      <c r="H506" s="27"/>
      <c r="I506" s="27"/>
      <c r="J506" s="28"/>
      <c r="K506" s="28"/>
      <c r="L506" s="29"/>
    </row>
    <row r="507" spans="1:12" s="16" customFormat="1" ht="12" x14ac:dyDescent="0.15">
      <c r="A507" s="14"/>
      <c r="B507" s="25" t="s">
        <v>223</v>
      </c>
      <c r="C507" s="31">
        <v>0</v>
      </c>
      <c r="D507" s="32">
        <v>8</v>
      </c>
      <c r="E507" s="32">
        <v>27</v>
      </c>
      <c r="F507" s="32">
        <v>13</v>
      </c>
      <c r="G507" s="32">
        <v>48</v>
      </c>
      <c r="H507" s="27"/>
      <c r="I507" s="27"/>
      <c r="J507" s="28"/>
      <c r="K507" s="28"/>
      <c r="L507" s="29"/>
    </row>
    <row r="508" spans="1:12" s="16" customFormat="1" ht="12" x14ac:dyDescent="0.15">
      <c r="A508" s="14"/>
      <c r="B508" s="25" t="s">
        <v>224</v>
      </c>
      <c r="C508" s="31">
        <v>0</v>
      </c>
      <c r="D508" s="32">
        <v>9</v>
      </c>
      <c r="E508" s="32">
        <v>20</v>
      </c>
      <c r="F508" s="32">
        <v>20</v>
      </c>
      <c r="G508" s="32">
        <v>49</v>
      </c>
      <c r="H508" s="27"/>
      <c r="I508" s="27"/>
      <c r="J508" s="28"/>
      <c r="K508" s="28"/>
      <c r="L508" s="29"/>
    </row>
    <row r="509" spans="1:12" s="16" customFormat="1" ht="12" x14ac:dyDescent="0.15">
      <c r="A509" s="14"/>
      <c r="B509" s="25" t="s">
        <v>225</v>
      </c>
      <c r="C509" s="31">
        <v>0</v>
      </c>
      <c r="D509" s="32">
        <v>8</v>
      </c>
      <c r="E509" s="32">
        <v>27</v>
      </c>
      <c r="F509" s="32">
        <v>19</v>
      </c>
      <c r="G509" s="32">
        <v>54</v>
      </c>
      <c r="H509" s="27"/>
      <c r="I509" s="27"/>
      <c r="J509" s="28"/>
      <c r="K509" s="28"/>
      <c r="L509" s="29"/>
    </row>
    <row r="510" spans="1:12" s="16" customFormat="1" ht="12" x14ac:dyDescent="0.15">
      <c r="A510" s="14"/>
      <c r="B510" s="25" t="s">
        <v>226</v>
      </c>
      <c r="C510" s="31">
        <v>0</v>
      </c>
      <c r="D510" s="32">
        <v>5</v>
      </c>
      <c r="E510" s="32">
        <v>22</v>
      </c>
      <c r="F510" s="32">
        <v>18</v>
      </c>
      <c r="G510" s="32">
        <v>45</v>
      </c>
      <c r="H510" s="27"/>
      <c r="I510" s="27"/>
      <c r="J510" s="28"/>
      <c r="K510" s="28"/>
      <c r="L510" s="29"/>
    </row>
    <row r="511" spans="1:12" s="16" customFormat="1" ht="12" x14ac:dyDescent="0.15">
      <c r="A511" s="14"/>
      <c r="B511" s="25" t="s">
        <v>227</v>
      </c>
      <c r="C511" s="31">
        <v>0</v>
      </c>
      <c r="D511" s="32">
        <v>8</v>
      </c>
      <c r="E511" s="32">
        <v>17</v>
      </c>
      <c r="F511" s="32">
        <v>21</v>
      </c>
      <c r="G511" s="32">
        <v>46</v>
      </c>
      <c r="H511" s="27"/>
      <c r="I511" s="27"/>
      <c r="J511" s="28"/>
      <c r="K511" s="28"/>
      <c r="L511" s="29"/>
    </row>
    <row r="512" spans="1:12" s="16" customFormat="1" ht="12" x14ac:dyDescent="0.15">
      <c r="A512" s="14"/>
      <c r="B512" s="25" t="s">
        <v>228</v>
      </c>
      <c r="C512" s="31">
        <v>0</v>
      </c>
      <c r="D512" s="32">
        <v>11</v>
      </c>
      <c r="E512" s="32">
        <v>15</v>
      </c>
      <c r="F512" s="32">
        <v>19</v>
      </c>
      <c r="G512" s="32">
        <v>45</v>
      </c>
      <c r="H512" s="27"/>
      <c r="I512" s="27"/>
      <c r="J512" s="28"/>
      <c r="K512" s="28"/>
      <c r="L512" s="29"/>
    </row>
    <row r="513" spans="1:12" s="16" customFormat="1" ht="12" x14ac:dyDescent="0.15">
      <c r="A513" s="14"/>
      <c r="B513" s="25" t="s">
        <v>229</v>
      </c>
      <c r="C513" s="31">
        <v>0</v>
      </c>
      <c r="D513" s="32">
        <v>10</v>
      </c>
      <c r="E513" s="32">
        <v>14</v>
      </c>
      <c r="F513" s="32">
        <v>20</v>
      </c>
      <c r="G513" s="32">
        <v>44</v>
      </c>
      <c r="H513" s="27"/>
      <c r="I513" s="27"/>
      <c r="J513" s="28"/>
      <c r="K513" s="28"/>
      <c r="L513" s="29"/>
    </row>
    <row r="514" spans="1:12" s="16" customFormat="1" ht="12" x14ac:dyDescent="0.15">
      <c r="A514" s="14"/>
      <c r="B514" s="25" t="s">
        <v>230</v>
      </c>
      <c r="C514" s="31">
        <v>0</v>
      </c>
      <c r="D514" s="32">
        <v>7</v>
      </c>
      <c r="E514" s="32">
        <v>15</v>
      </c>
      <c r="F514" s="32">
        <v>29</v>
      </c>
      <c r="G514" s="32">
        <v>51</v>
      </c>
      <c r="H514" s="27"/>
      <c r="I514" s="27"/>
      <c r="J514" s="28"/>
      <c r="K514" s="28"/>
      <c r="L514" s="29"/>
    </row>
    <row r="515" spans="1:12" s="16" customFormat="1" ht="12" x14ac:dyDescent="0.15">
      <c r="A515" s="14"/>
      <c r="B515" s="25" t="s">
        <v>231</v>
      </c>
      <c r="C515" s="31">
        <v>0</v>
      </c>
      <c r="D515" s="32">
        <v>8</v>
      </c>
      <c r="E515" s="32">
        <v>16</v>
      </c>
      <c r="F515" s="32">
        <v>28</v>
      </c>
      <c r="G515" s="32">
        <v>52</v>
      </c>
      <c r="H515" s="27"/>
      <c r="I515" s="27"/>
      <c r="J515" s="28"/>
      <c r="K515" s="28"/>
      <c r="L515" s="29"/>
    </row>
    <row r="516" spans="1:12" s="16" customFormat="1" ht="12" x14ac:dyDescent="0.15">
      <c r="A516" s="30"/>
      <c r="B516" s="25" t="s">
        <v>232</v>
      </c>
      <c r="C516" s="31">
        <v>0</v>
      </c>
      <c r="D516" s="32">
        <v>7</v>
      </c>
      <c r="E516" s="32">
        <v>8</v>
      </c>
      <c r="F516" s="32">
        <v>37</v>
      </c>
      <c r="G516" s="32">
        <v>52</v>
      </c>
      <c r="H516" s="27"/>
      <c r="I516" s="27"/>
      <c r="J516" s="28"/>
      <c r="K516" s="28"/>
      <c r="L516" s="29"/>
    </row>
    <row r="517" spans="1:12" s="16" customFormat="1" ht="12" x14ac:dyDescent="0.15">
      <c r="A517" s="30"/>
      <c r="B517" s="25" t="s">
        <v>233</v>
      </c>
      <c r="C517" s="31">
        <v>0</v>
      </c>
      <c r="D517" s="32">
        <v>3</v>
      </c>
      <c r="E517" s="32">
        <v>13</v>
      </c>
      <c r="F517" s="32">
        <v>28</v>
      </c>
      <c r="G517" s="32">
        <v>44</v>
      </c>
      <c r="H517" s="27"/>
      <c r="I517" s="27"/>
      <c r="J517" s="28"/>
      <c r="K517" s="28"/>
      <c r="L517" s="29"/>
    </row>
    <row r="518" spans="1:12" s="16" customFormat="1" ht="12" x14ac:dyDescent="0.15">
      <c r="A518" s="30"/>
      <c r="B518" s="25" t="s">
        <v>234</v>
      </c>
      <c r="C518" s="31">
        <v>0</v>
      </c>
      <c r="D518" s="32">
        <v>4</v>
      </c>
      <c r="E518" s="32">
        <v>11</v>
      </c>
      <c r="F518" s="32">
        <v>27</v>
      </c>
      <c r="G518" s="32">
        <v>42</v>
      </c>
      <c r="H518" s="27"/>
      <c r="I518" s="27"/>
      <c r="J518" s="28"/>
      <c r="K518" s="28"/>
      <c r="L518" s="29"/>
    </row>
    <row r="519" spans="1:12" s="16" customFormat="1" ht="12" x14ac:dyDescent="0.15">
      <c r="A519" s="30"/>
      <c r="B519" s="25" t="s">
        <v>235</v>
      </c>
      <c r="C519" s="31">
        <v>0</v>
      </c>
      <c r="D519" s="32">
        <v>4</v>
      </c>
      <c r="E519" s="32">
        <v>11</v>
      </c>
      <c r="F519" s="32">
        <v>28</v>
      </c>
      <c r="G519" s="32">
        <v>43</v>
      </c>
      <c r="H519" s="27"/>
      <c r="I519" s="27"/>
      <c r="J519" s="28"/>
      <c r="K519" s="28"/>
      <c r="L519" s="29"/>
    </row>
    <row r="520" spans="1:12" s="16" customFormat="1" ht="12" x14ac:dyDescent="0.15">
      <c r="A520" s="30"/>
      <c r="B520" s="25" t="s">
        <v>236</v>
      </c>
      <c r="C520" s="31">
        <v>0</v>
      </c>
      <c r="D520" s="32">
        <v>2</v>
      </c>
      <c r="E520" s="32">
        <v>5</v>
      </c>
      <c r="F520" s="32">
        <v>12</v>
      </c>
      <c r="G520" s="32">
        <v>19</v>
      </c>
      <c r="H520" s="27"/>
      <c r="I520" s="27"/>
      <c r="J520" s="28"/>
      <c r="K520" s="28"/>
      <c r="L520" s="29"/>
    </row>
    <row r="521" spans="1:12" s="16" customFormat="1" ht="12" x14ac:dyDescent="0.15">
      <c r="A521" s="30"/>
      <c r="B521" s="25" t="s">
        <v>237</v>
      </c>
      <c r="C521" s="31">
        <v>0</v>
      </c>
      <c r="D521" s="32">
        <v>3</v>
      </c>
      <c r="E521" s="32">
        <v>8</v>
      </c>
      <c r="F521" s="32">
        <v>14</v>
      </c>
      <c r="G521" s="32">
        <v>25</v>
      </c>
      <c r="H521" s="27"/>
      <c r="I521" s="27"/>
      <c r="J521" s="28"/>
      <c r="K521" s="28"/>
      <c r="L521" s="29"/>
    </row>
    <row r="522" spans="1:12" s="16" customFormat="1" ht="12" x14ac:dyDescent="0.15">
      <c r="A522" s="30"/>
      <c r="B522" s="25" t="s">
        <v>238</v>
      </c>
      <c r="C522" s="31">
        <v>0</v>
      </c>
      <c r="D522" s="32">
        <v>6</v>
      </c>
      <c r="E522" s="32">
        <v>8</v>
      </c>
      <c r="F522" s="32">
        <v>10</v>
      </c>
      <c r="G522" s="32">
        <v>24</v>
      </c>
      <c r="H522" s="27"/>
      <c r="I522" s="27"/>
      <c r="J522" s="28"/>
      <c r="K522" s="28"/>
      <c r="L522" s="29"/>
    </row>
    <row r="523" spans="1:12" s="16" customFormat="1" ht="12" x14ac:dyDescent="0.15">
      <c r="A523" s="30"/>
      <c r="B523" s="25" t="s">
        <v>239</v>
      </c>
      <c r="C523" s="31">
        <v>0</v>
      </c>
      <c r="D523" s="32">
        <v>5</v>
      </c>
      <c r="E523" s="32">
        <v>14</v>
      </c>
      <c r="F523" s="32">
        <v>11</v>
      </c>
      <c r="G523" s="32">
        <v>30</v>
      </c>
      <c r="H523" s="27"/>
      <c r="I523" s="27"/>
      <c r="J523" s="28"/>
      <c r="K523" s="28"/>
      <c r="L523" s="29"/>
    </row>
    <row r="524" spans="1:12" s="16" customFormat="1" ht="12" x14ac:dyDescent="0.15">
      <c r="A524" s="30"/>
      <c r="B524" s="25" t="s">
        <v>240</v>
      </c>
      <c r="C524" s="31">
        <v>0</v>
      </c>
      <c r="D524" s="32">
        <v>5</v>
      </c>
      <c r="E524" s="32">
        <v>20</v>
      </c>
      <c r="F524" s="32">
        <v>14</v>
      </c>
      <c r="G524" s="32">
        <v>39</v>
      </c>
      <c r="H524" s="27"/>
      <c r="I524" s="27"/>
      <c r="J524" s="28"/>
      <c r="K524" s="28"/>
      <c r="L524" s="29"/>
    </row>
    <row r="525" spans="1:12" s="16" customFormat="1" ht="12" x14ac:dyDescent="0.15">
      <c r="A525" s="30"/>
      <c r="B525" s="25" t="s">
        <v>241</v>
      </c>
      <c r="C525" s="31">
        <v>0</v>
      </c>
      <c r="D525" s="32">
        <v>8</v>
      </c>
      <c r="E525" s="32">
        <v>22</v>
      </c>
      <c r="F525" s="32">
        <v>13</v>
      </c>
      <c r="G525" s="32">
        <v>43</v>
      </c>
      <c r="H525" s="27"/>
      <c r="I525" s="27"/>
      <c r="J525" s="28"/>
      <c r="K525" s="28"/>
      <c r="L525" s="29"/>
    </row>
    <row r="526" spans="1:12" s="16" customFormat="1" ht="12" x14ac:dyDescent="0.15">
      <c r="A526" s="30"/>
      <c r="B526" s="25" t="s">
        <v>242</v>
      </c>
      <c r="C526" s="31">
        <v>0</v>
      </c>
      <c r="D526" s="32">
        <v>10</v>
      </c>
      <c r="E526" s="32">
        <v>16</v>
      </c>
      <c r="F526" s="32">
        <v>13</v>
      </c>
      <c r="G526" s="32">
        <v>39</v>
      </c>
      <c r="H526" s="27"/>
      <c r="I526" s="27"/>
      <c r="J526" s="28"/>
      <c r="K526" s="28"/>
      <c r="L526" s="29"/>
    </row>
    <row r="527" spans="1:12" s="16" customFormat="1" ht="12" x14ac:dyDescent="0.15">
      <c r="A527" s="30"/>
      <c r="B527" s="25" t="s">
        <v>243</v>
      </c>
      <c r="C527" s="31">
        <v>0</v>
      </c>
      <c r="D527" s="32">
        <v>9</v>
      </c>
      <c r="E527" s="32">
        <v>11</v>
      </c>
      <c r="F527" s="32">
        <v>4</v>
      </c>
      <c r="G527" s="32">
        <v>24</v>
      </c>
      <c r="H527" s="27"/>
      <c r="I527" s="27"/>
      <c r="J527" s="28"/>
      <c r="K527" s="28"/>
      <c r="L527" s="29"/>
    </row>
    <row r="528" spans="1:12" s="16" customFormat="1" ht="12" x14ac:dyDescent="0.15">
      <c r="A528" s="30"/>
      <c r="B528" s="25" t="s">
        <v>244</v>
      </c>
      <c r="C528" s="31">
        <v>0</v>
      </c>
      <c r="D528" s="32">
        <v>11</v>
      </c>
      <c r="E528" s="32">
        <v>11</v>
      </c>
      <c r="F528" s="32">
        <v>15</v>
      </c>
      <c r="G528" s="32">
        <v>37</v>
      </c>
      <c r="H528" s="27"/>
      <c r="I528" s="27"/>
      <c r="J528" s="28"/>
      <c r="K528" s="28"/>
      <c r="L528" s="29"/>
    </row>
    <row r="529" spans="1:12" s="16" customFormat="1" ht="12" x14ac:dyDescent="0.15">
      <c r="A529" s="30"/>
      <c r="B529" s="25" t="s">
        <v>245</v>
      </c>
      <c r="C529" s="31">
        <v>0</v>
      </c>
      <c r="D529" s="32">
        <v>13</v>
      </c>
      <c r="E529" s="32">
        <v>8</v>
      </c>
      <c r="F529" s="32">
        <v>14</v>
      </c>
      <c r="G529" s="32">
        <v>35</v>
      </c>
      <c r="H529" s="27"/>
      <c r="I529" s="27"/>
      <c r="J529" s="28"/>
      <c r="K529" s="28"/>
      <c r="L529" s="29"/>
    </row>
    <row r="530" spans="1:12" s="16" customFormat="1" ht="12" x14ac:dyDescent="0.15">
      <c r="A530" s="30"/>
      <c r="B530" s="25" t="s">
        <v>246</v>
      </c>
      <c r="C530" s="31">
        <v>0</v>
      </c>
      <c r="D530" s="32">
        <v>15</v>
      </c>
      <c r="E530" s="32">
        <v>17</v>
      </c>
      <c r="F530" s="32">
        <v>10</v>
      </c>
      <c r="G530" s="32">
        <v>42</v>
      </c>
      <c r="H530" s="27"/>
      <c r="I530" s="27"/>
      <c r="J530" s="28"/>
      <c r="K530" s="28"/>
      <c r="L530" s="29"/>
    </row>
    <row r="531" spans="1:12" s="16" customFormat="1" ht="12" x14ac:dyDescent="0.15">
      <c r="A531" s="30"/>
      <c r="B531" s="25" t="s">
        <v>247</v>
      </c>
      <c r="C531" s="31">
        <v>0</v>
      </c>
      <c r="D531" s="32">
        <v>13</v>
      </c>
      <c r="E531" s="32">
        <v>15</v>
      </c>
      <c r="F531" s="32">
        <v>12</v>
      </c>
      <c r="G531" s="32">
        <v>40</v>
      </c>
      <c r="H531" s="27"/>
      <c r="I531" s="27"/>
      <c r="J531" s="28"/>
      <c r="K531" s="28"/>
      <c r="L531" s="29"/>
    </row>
    <row r="532" spans="1:12" s="16" customFormat="1" ht="12" x14ac:dyDescent="0.15">
      <c r="A532" s="30"/>
      <c r="B532" s="25" t="s">
        <v>248</v>
      </c>
      <c r="C532" s="31">
        <v>0</v>
      </c>
      <c r="D532" s="32">
        <v>11</v>
      </c>
      <c r="E532" s="32">
        <v>17</v>
      </c>
      <c r="F532" s="32">
        <v>10</v>
      </c>
      <c r="G532" s="32">
        <v>38</v>
      </c>
      <c r="H532" s="27"/>
      <c r="I532" s="27"/>
      <c r="J532" s="28"/>
      <c r="K532" s="28"/>
      <c r="L532" s="29"/>
    </row>
    <row r="533" spans="1:12" s="16" customFormat="1" ht="12" x14ac:dyDescent="0.15">
      <c r="A533" s="30"/>
      <c r="B533" s="25" t="s">
        <v>249</v>
      </c>
      <c r="C533" s="31">
        <v>0</v>
      </c>
      <c r="D533" s="32">
        <v>18</v>
      </c>
      <c r="E533" s="32">
        <v>10</v>
      </c>
      <c r="F533" s="32">
        <v>11</v>
      </c>
      <c r="G533" s="32">
        <v>39</v>
      </c>
      <c r="H533" s="27"/>
      <c r="I533" s="27"/>
      <c r="J533" s="28"/>
      <c r="K533" s="28"/>
      <c r="L533" s="29"/>
    </row>
    <row r="534" spans="1:12" s="16" customFormat="1" ht="12" x14ac:dyDescent="0.15">
      <c r="A534" s="30"/>
      <c r="B534" s="25" t="s">
        <v>250</v>
      </c>
      <c r="C534" s="31">
        <v>0</v>
      </c>
      <c r="D534" s="32">
        <v>18</v>
      </c>
      <c r="E534" s="32">
        <v>10</v>
      </c>
      <c r="F534" s="32">
        <v>11</v>
      </c>
      <c r="G534" s="32">
        <v>39</v>
      </c>
      <c r="H534" s="27"/>
      <c r="I534" s="27"/>
      <c r="J534" s="28"/>
      <c r="K534" s="28"/>
      <c r="L534" s="29"/>
    </row>
    <row r="535" spans="1:12" s="16" customFormat="1" ht="12" x14ac:dyDescent="0.15">
      <c r="A535" s="30"/>
      <c r="B535" s="25" t="s">
        <v>251</v>
      </c>
      <c r="C535" s="31">
        <v>0</v>
      </c>
      <c r="D535" s="32">
        <v>23</v>
      </c>
      <c r="E535" s="32">
        <v>12</v>
      </c>
      <c r="F535" s="32">
        <v>5</v>
      </c>
      <c r="G535" s="32">
        <v>40</v>
      </c>
      <c r="H535" s="27"/>
      <c r="I535" s="27"/>
      <c r="J535" s="28"/>
      <c r="K535" s="28"/>
      <c r="L535" s="29"/>
    </row>
    <row r="536" spans="1:12" s="16" customFormat="1" ht="12" x14ac:dyDescent="0.15">
      <c r="A536" s="30"/>
      <c r="B536" s="25" t="s">
        <v>252</v>
      </c>
      <c r="C536" s="31">
        <v>0</v>
      </c>
      <c r="D536" s="32">
        <v>18</v>
      </c>
      <c r="E536" s="32">
        <v>11</v>
      </c>
      <c r="F536" s="32">
        <v>5</v>
      </c>
      <c r="G536" s="32">
        <v>34</v>
      </c>
      <c r="H536" s="27"/>
      <c r="I536" s="27"/>
      <c r="J536" s="28"/>
      <c r="K536" s="28"/>
      <c r="L536" s="29"/>
    </row>
    <row r="537" spans="1:12" s="16" customFormat="1" ht="12" x14ac:dyDescent="0.15">
      <c r="A537" s="30"/>
      <c r="B537" s="25" t="s">
        <v>253</v>
      </c>
      <c r="C537" s="31">
        <v>0</v>
      </c>
      <c r="D537" s="32">
        <v>19</v>
      </c>
      <c r="E537" s="32">
        <v>8</v>
      </c>
      <c r="F537" s="32">
        <v>6</v>
      </c>
      <c r="G537" s="32">
        <v>33</v>
      </c>
      <c r="H537" s="27"/>
      <c r="I537" s="27"/>
      <c r="J537" s="28"/>
      <c r="K537" s="28"/>
      <c r="L537" s="29"/>
    </row>
    <row r="538" spans="1:12" s="16" customFormat="1" ht="12" x14ac:dyDescent="0.15">
      <c r="A538" s="30"/>
      <c r="B538" s="25" t="s">
        <v>254</v>
      </c>
      <c r="C538" s="31">
        <v>0</v>
      </c>
      <c r="D538" s="32">
        <v>14</v>
      </c>
      <c r="E538" s="32">
        <v>8</v>
      </c>
      <c r="F538" s="32">
        <v>11</v>
      </c>
      <c r="G538" s="32">
        <v>33</v>
      </c>
      <c r="H538" s="27"/>
      <c r="I538" s="27"/>
      <c r="J538" s="28"/>
      <c r="K538" s="28"/>
      <c r="L538" s="29"/>
    </row>
    <row r="539" spans="1:12" s="16" customFormat="1" ht="12" x14ac:dyDescent="0.15">
      <c r="A539" s="30"/>
      <c r="B539" s="25" t="s">
        <v>255</v>
      </c>
      <c r="C539" s="31">
        <v>0</v>
      </c>
      <c r="D539" s="32">
        <v>14</v>
      </c>
      <c r="E539" s="32">
        <v>8</v>
      </c>
      <c r="F539" s="32">
        <v>11</v>
      </c>
      <c r="G539" s="32">
        <v>33</v>
      </c>
      <c r="H539" s="27"/>
      <c r="I539" s="27"/>
      <c r="J539" s="28"/>
      <c r="K539" s="28"/>
      <c r="L539" s="29"/>
    </row>
    <row r="540" spans="1:12" s="16" customFormat="1" ht="12" x14ac:dyDescent="0.15">
      <c r="A540" s="30"/>
      <c r="B540" s="25" t="s">
        <v>256</v>
      </c>
      <c r="C540" s="31">
        <v>0</v>
      </c>
      <c r="D540" s="32">
        <v>16</v>
      </c>
      <c r="E540" s="32">
        <v>8</v>
      </c>
      <c r="F540" s="32">
        <v>12</v>
      </c>
      <c r="G540" s="32">
        <v>36</v>
      </c>
      <c r="H540" s="27"/>
      <c r="I540" s="27"/>
      <c r="J540" s="28"/>
      <c r="K540" s="28"/>
      <c r="L540" s="29"/>
    </row>
    <row r="541" spans="1:12" s="16" customFormat="1" ht="12" x14ac:dyDescent="0.15">
      <c r="A541" s="30"/>
      <c r="B541" s="25" t="s">
        <v>257</v>
      </c>
      <c r="C541" s="31">
        <v>0</v>
      </c>
      <c r="D541" s="32">
        <v>25</v>
      </c>
      <c r="E541" s="32">
        <v>7</v>
      </c>
      <c r="F541" s="32">
        <v>12</v>
      </c>
      <c r="G541" s="32">
        <v>44</v>
      </c>
      <c r="H541" s="27"/>
      <c r="I541" s="27"/>
      <c r="J541" s="28"/>
      <c r="K541" s="28"/>
      <c r="L541" s="29"/>
    </row>
    <row r="542" spans="1:12" s="16" customFormat="1" ht="12" x14ac:dyDescent="0.15">
      <c r="A542" s="30"/>
      <c r="B542" s="25" t="s">
        <v>258</v>
      </c>
      <c r="C542" s="31">
        <v>0</v>
      </c>
      <c r="D542" s="32">
        <v>19</v>
      </c>
      <c r="E542" s="32">
        <v>11</v>
      </c>
      <c r="F542" s="32">
        <v>12</v>
      </c>
      <c r="G542" s="32">
        <v>42</v>
      </c>
      <c r="H542" s="27"/>
      <c r="I542" s="27"/>
      <c r="J542" s="28"/>
      <c r="K542" s="28"/>
      <c r="L542" s="29"/>
    </row>
    <row r="543" spans="1:12" s="16" customFormat="1" ht="12" x14ac:dyDescent="0.15">
      <c r="A543" s="30"/>
      <c r="B543" s="25" t="s">
        <v>259</v>
      </c>
      <c r="C543" s="31">
        <v>0</v>
      </c>
      <c r="D543" s="32">
        <v>23</v>
      </c>
      <c r="E543" s="32">
        <v>16</v>
      </c>
      <c r="F543" s="32">
        <v>13</v>
      </c>
      <c r="G543" s="32">
        <v>52</v>
      </c>
      <c r="H543" s="27"/>
      <c r="I543" s="27"/>
      <c r="J543" s="28"/>
      <c r="K543" s="28"/>
      <c r="L543" s="29"/>
    </row>
    <row r="544" spans="1:12" s="16" customFormat="1" ht="12" x14ac:dyDescent="0.15">
      <c r="A544" s="30"/>
      <c r="B544" s="25" t="s">
        <v>260</v>
      </c>
      <c r="C544" s="31">
        <v>0</v>
      </c>
      <c r="D544" s="32">
        <v>23</v>
      </c>
      <c r="E544" s="32">
        <v>16</v>
      </c>
      <c r="F544" s="32">
        <v>13</v>
      </c>
      <c r="G544" s="32">
        <v>52</v>
      </c>
      <c r="H544" s="27"/>
      <c r="I544" s="27"/>
      <c r="J544" s="28"/>
      <c r="K544" s="28"/>
      <c r="L544" s="29"/>
    </row>
    <row r="545" spans="1:12" s="16" customFormat="1" ht="12" x14ac:dyDescent="0.15">
      <c r="A545" s="30"/>
      <c r="B545" s="25" t="s">
        <v>261</v>
      </c>
      <c r="C545" s="31">
        <v>0</v>
      </c>
      <c r="D545" s="32">
        <v>29</v>
      </c>
      <c r="E545" s="32">
        <v>14</v>
      </c>
      <c r="F545" s="32">
        <v>9</v>
      </c>
      <c r="G545" s="32">
        <v>52</v>
      </c>
      <c r="H545" s="27"/>
      <c r="I545" s="27"/>
      <c r="J545" s="28"/>
      <c r="K545" s="28"/>
      <c r="L545" s="29"/>
    </row>
    <row r="546" spans="1:12" s="16" customFormat="1" ht="12" x14ac:dyDescent="0.15">
      <c r="A546" s="30"/>
      <c r="B546" s="25" t="s">
        <v>262</v>
      </c>
      <c r="C546" s="31">
        <v>0</v>
      </c>
      <c r="D546" s="32">
        <v>21</v>
      </c>
      <c r="E546" s="32">
        <v>15</v>
      </c>
      <c r="F546" s="32">
        <v>14</v>
      </c>
      <c r="G546" s="32">
        <v>50</v>
      </c>
      <c r="H546" s="27"/>
      <c r="I546" s="27"/>
      <c r="J546" s="28"/>
      <c r="K546" s="28"/>
      <c r="L546" s="29"/>
    </row>
    <row r="547" spans="1:12" s="16" customFormat="1" ht="12" x14ac:dyDescent="0.15">
      <c r="A547" s="30"/>
      <c r="B547" s="25" t="s">
        <v>263</v>
      </c>
      <c r="C547" s="31">
        <v>0</v>
      </c>
      <c r="D547" s="32">
        <v>23</v>
      </c>
      <c r="E547" s="32">
        <v>21</v>
      </c>
      <c r="F547" s="32">
        <v>10</v>
      </c>
      <c r="G547" s="32">
        <v>54</v>
      </c>
      <c r="H547" s="27"/>
      <c r="I547" s="27"/>
      <c r="J547" s="28"/>
      <c r="K547" s="28"/>
      <c r="L547" s="29"/>
    </row>
    <row r="548" spans="1:12" s="16" customFormat="1" ht="12" x14ac:dyDescent="0.15">
      <c r="A548" s="30"/>
      <c r="B548" s="25" t="s">
        <v>264</v>
      </c>
      <c r="C548" s="31">
        <v>0</v>
      </c>
      <c r="D548" s="32">
        <v>25</v>
      </c>
      <c r="E548" s="32">
        <v>28</v>
      </c>
      <c r="F548" s="32">
        <v>10</v>
      </c>
      <c r="G548" s="32">
        <v>63</v>
      </c>
      <c r="H548" s="27"/>
      <c r="I548" s="27"/>
      <c r="J548" s="28"/>
      <c r="K548" s="28"/>
      <c r="L548" s="29"/>
    </row>
    <row r="549" spans="1:12" s="16" customFormat="1" ht="12" x14ac:dyDescent="0.15">
      <c r="A549" s="30"/>
      <c r="B549" s="25" t="s">
        <v>265</v>
      </c>
      <c r="C549" s="31">
        <v>0</v>
      </c>
      <c r="D549" s="32">
        <v>22</v>
      </c>
      <c r="E549" s="32">
        <v>17</v>
      </c>
      <c r="F549" s="32">
        <v>11</v>
      </c>
      <c r="G549" s="32">
        <v>50</v>
      </c>
      <c r="H549" s="27"/>
      <c r="I549" s="27"/>
      <c r="J549" s="28"/>
      <c r="K549" s="28"/>
      <c r="L549" s="29"/>
    </row>
    <row r="550" spans="1:12" s="16" customFormat="1" ht="12" x14ac:dyDescent="0.15">
      <c r="A550" s="30"/>
      <c r="B550" s="25" t="s">
        <v>266</v>
      </c>
      <c r="C550" s="31">
        <v>0</v>
      </c>
      <c r="D550" s="32">
        <v>17</v>
      </c>
      <c r="E550" s="32">
        <v>16</v>
      </c>
      <c r="F550" s="32">
        <v>11</v>
      </c>
      <c r="G550" s="32">
        <v>44</v>
      </c>
      <c r="H550" s="27"/>
      <c r="I550" s="27"/>
      <c r="J550" s="28"/>
      <c r="K550" s="28"/>
      <c r="L550" s="29"/>
    </row>
    <row r="551" spans="1:12" s="16" customFormat="1" ht="12" x14ac:dyDescent="0.15">
      <c r="A551" s="30"/>
      <c r="B551" s="25" t="s">
        <v>267</v>
      </c>
      <c r="C551" s="31">
        <v>0</v>
      </c>
      <c r="D551" s="32">
        <v>15</v>
      </c>
      <c r="E551" s="32">
        <v>23</v>
      </c>
      <c r="F551" s="32">
        <v>12</v>
      </c>
      <c r="G551" s="32">
        <v>50</v>
      </c>
      <c r="H551" s="27"/>
      <c r="I551" s="27"/>
      <c r="J551" s="28"/>
      <c r="K551" s="28"/>
      <c r="L551" s="29"/>
    </row>
    <row r="552" spans="1:12" s="16" customFormat="1" ht="12" x14ac:dyDescent="0.15">
      <c r="A552" s="30"/>
      <c r="B552" s="25" t="s">
        <v>268</v>
      </c>
      <c r="C552" s="31">
        <v>0</v>
      </c>
      <c r="D552" s="32">
        <v>17</v>
      </c>
      <c r="E552" s="32">
        <v>23</v>
      </c>
      <c r="F552" s="32">
        <v>15</v>
      </c>
      <c r="G552" s="32">
        <v>55</v>
      </c>
      <c r="H552" s="27"/>
      <c r="I552" s="27"/>
      <c r="J552" s="28"/>
      <c r="K552" s="28"/>
      <c r="L552" s="29"/>
    </row>
    <row r="553" spans="1:12" s="16" customFormat="1" ht="12" x14ac:dyDescent="0.15">
      <c r="A553" s="30"/>
      <c r="B553" s="25" t="s">
        <v>269</v>
      </c>
      <c r="C553" s="31">
        <v>0</v>
      </c>
      <c r="D553" s="32">
        <v>18</v>
      </c>
      <c r="E553" s="32">
        <v>21</v>
      </c>
      <c r="F553" s="32">
        <v>13</v>
      </c>
      <c r="G553" s="32">
        <v>52</v>
      </c>
      <c r="H553" s="27"/>
      <c r="I553" s="27"/>
      <c r="J553" s="28"/>
      <c r="K553" s="28"/>
      <c r="L553" s="29"/>
    </row>
    <row r="554" spans="1:12" s="16" customFormat="1" ht="12" x14ac:dyDescent="0.15">
      <c r="A554" s="30"/>
      <c r="B554" s="25" t="s">
        <v>270</v>
      </c>
      <c r="C554" s="31">
        <v>0</v>
      </c>
      <c r="D554" s="32">
        <v>10</v>
      </c>
      <c r="E554" s="32">
        <v>22</v>
      </c>
      <c r="F554" s="32">
        <v>11</v>
      </c>
      <c r="G554" s="32">
        <v>43</v>
      </c>
      <c r="H554" s="27"/>
      <c r="I554" s="27"/>
      <c r="J554" s="28"/>
      <c r="K554" s="28"/>
      <c r="L554" s="29"/>
    </row>
    <row r="555" spans="1:12" s="16" customFormat="1" ht="12" x14ac:dyDescent="0.15">
      <c r="A555" s="30"/>
      <c r="B555" s="25" t="s">
        <v>271</v>
      </c>
      <c r="C555" s="31">
        <v>0</v>
      </c>
      <c r="D555" s="32">
        <v>9</v>
      </c>
      <c r="E555" s="32">
        <v>17</v>
      </c>
      <c r="F555" s="32">
        <v>10</v>
      </c>
      <c r="G555" s="32">
        <v>36</v>
      </c>
      <c r="H555" s="27"/>
      <c r="I555" s="27"/>
      <c r="J555" s="28"/>
      <c r="K555" s="28"/>
      <c r="L555" s="29"/>
    </row>
    <row r="556" spans="1:12" s="16" customFormat="1" ht="12" x14ac:dyDescent="0.15">
      <c r="A556" s="30"/>
      <c r="B556" s="25" t="s">
        <v>272</v>
      </c>
      <c r="C556" s="31">
        <v>0</v>
      </c>
      <c r="D556" s="32">
        <v>12</v>
      </c>
      <c r="E556" s="32">
        <v>15</v>
      </c>
      <c r="F556" s="32">
        <v>13</v>
      </c>
      <c r="G556" s="32">
        <v>40</v>
      </c>
      <c r="H556" s="27"/>
      <c r="I556" s="27"/>
      <c r="J556" s="28"/>
      <c r="K556" s="28"/>
      <c r="L556" s="29"/>
    </row>
    <row r="557" spans="1:12" s="16" customFormat="1" ht="12" x14ac:dyDescent="0.15">
      <c r="A557" s="30"/>
      <c r="B557" s="25" t="s">
        <v>273</v>
      </c>
      <c r="C557" s="31">
        <v>0</v>
      </c>
      <c r="D557" s="32">
        <v>18</v>
      </c>
      <c r="E557" s="32">
        <v>14</v>
      </c>
      <c r="F557" s="32">
        <v>12</v>
      </c>
      <c r="G557" s="32">
        <v>44</v>
      </c>
      <c r="H557" s="27"/>
      <c r="I557" s="27"/>
      <c r="J557" s="28"/>
      <c r="K557" s="28"/>
      <c r="L557" s="29"/>
    </row>
    <row r="558" spans="1:12" s="16" customFormat="1" ht="12" x14ac:dyDescent="0.15">
      <c r="A558" s="30"/>
      <c r="B558" s="25" t="s">
        <v>274</v>
      </c>
      <c r="C558" s="31">
        <v>0</v>
      </c>
      <c r="D558" s="32">
        <v>12</v>
      </c>
      <c r="E558" s="32">
        <v>19</v>
      </c>
      <c r="F558" s="32">
        <v>13</v>
      </c>
      <c r="G558" s="32">
        <v>44</v>
      </c>
      <c r="H558" s="27"/>
      <c r="I558" s="27"/>
      <c r="J558" s="28"/>
      <c r="K558" s="28"/>
      <c r="L558" s="29"/>
    </row>
    <row r="559" spans="1:12" s="16" customFormat="1" ht="12" x14ac:dyDescent="0.15">
      <c r="A559" s="30"/>
      <c r="B559" s="25" t="s">
        <v>275</v>
      </c>
      <c r="C559" s="31">
        <v>0</v>
      </c>
      <c r="D559" s="32">
        <v>15</v>
      </c>
      <c r="E559" s="32">
        <v>13</v>
      </c>
      <c r="F559" s="32">
        <v>11</v>
      </c>
      <c r="G559" s="32">
        <v>39</v>
      </c>
      <c r="H559" s="27"/>
      <c r="I559" s="27"/>
      <c r="J559" s="28"/>
      <c r="K559" s="28"/>
      <c r="L559" s="29"/>
    </row>
    <row r="560" spans="1:12" s="16" customFormat="1" ht="12" x14ac:dyDescent="0.15">
      <c r="A560" s="30"/>
      <c r="B560" s="25" t="s">
        <v>276</v>
      </c>
      <c r="C560" s="31">
        <v>0</v>
      </c>
      <c r="D560" s="32">
        <v>12</v>
      </c>
      <c r="E560" s="32">
        <v>18</v>
      </c>
      <c r="F560" s="32">
        <v>18</v>
      </c>
      <c r="G560" s="32">
        <v>48</v>
      </c>
      <c r="H560" s="27"/>
      <c r="I560" s="27"/>
      <c r="J560" s="28"/>
      <c r="K560" s="28"/>
      <c r="L560" s="29"/>
    </row>
    <row r="561" spans="1:12" s="16" customFormat="1" ht="12" x14ac:dyDescent="0.15">
      <c r="A561" s="30"/>
      <c r="B561" s="25" t="s">
        <v>277</v>
      </c>
      <c r="C561" s="31">
        <v>0</v>
      </c>
      <c r="D561" s="32">
        <v>23</v>
      </c>
      <c r="E561" s="32">
        <v>15</v>
      </c>
      <c r="F561" s="32">
        <v>15</v>
      </c>
      <c r="G561" s="32">
        <v>53</v>
      </c>
      <c r="H561" s="27"/>
      <c r="I561" s="27"/>
      <c r="J561" s="28"/>
      <c r="K561" s="28"/>
      <c r="L561" s="29"/>
    </row>
    <row r="562" spans="1:12" s="16" customFormat="1" ht="12" x14ac:dyDescent="0.15">
      <c r="A562" s="30"/>
      <c r="B562" s="25" t="s">
        <v>278</v>
      </c>
      <c r="C562" s="31">
        <v>0</v>
      </c>
      <c r="D562" s="32">
        <v>18</v>
      </c>
      <c r="E562" s="32">
        <v>18</v>
      </c>
      <c r="F562" s="32">
        <v>17</v>
      </c>
      <c r="G562" s="32">
        <v>53</v>
      </c>
      <c r="H562" s="27"/>
      <c r="I562" s="27"/>
      <c r="J562" s="28"/>
      <c r="K562" s="28"/>
      <c r="L562" s="29"/>
    </row>
    <row r="563" spans="1:12" s="16" customFormat="1" ht="12" x14ac:dyDescent="0.15">
      <c r="A563" s="30"/>
      <c r="B563" s="25" t="s">
        <v>279</v>
      </c>
      <c r="C563" s="31">
        <v>0</v>
      </c>
      <c r="D563" s="32">
        <v>7</v>
      </c>
      <c r="E563" s="32">
        <v>17</v>
      </c>
      <c r="F563" s="32">
        <v>14</v>
      </c>
      <c r="G563" s="32">
        <v>38</v>
      </c>
      <c r="H563" s="27"/>
      <c r="I563" s="27"/>
      <c r="J563" s="28"/>
      <c r="K563" s="28"/>
      <c r="L563" s="29"/>
    </row>
    <row r="564" spans="1:12" s="16" customFormat="1" ht="12" x14ac:dyDescent="0.15">
      <c r="A564" s="30"/>
      <c r="B564" s="25" t="s">
        <v>280</v>
      </c>
      <c r="C564" s="31">
        <v>0</v>
      </c>
      <c r="D564" s="32">
        <v>5</v>
      </c>
      <c r="E564" s="32">
        <v>17</v>
      </c>
      <c r="F564" s="32">
        <v>12</v>
      </c>
      <c r="G564" s="32">
        <v>34</v>
      </c>
      <c r="H564" s="27"/>
      <c r="I564" s="27"/>
      <c r="J564" s="28"/>
      <c r="K564" s="28"/>
      <c r="L564" s="29"/>
    </row>
    <row r="565" spans="1:12" s="16" customFormat="1" ht="12" x14ac:dyDescent="0.15">
      <c r="A565" s="30"/>
      <c r="B565" s="25" t="s">
        <v>281</v>
      </c>
      <c r="C565" s="31">
        <v>0</v>
      </c>
      <c r="D565" s="32">
        <v>20</v>
      </c>
      <c r="E565" s="32">
        <v>14</v>
      </c>
      <c r="F565" s="32">
        <v>12</v>
      </c>
      <c r="G565" s="32">
        <v>46</v>
      </c>
      <c r="H565" s="27"/>
      <c r="I565" s="27"/>
      <c r="J565" s="28"/>
      <c r="K565" s="28"/>
      <c r="L565" s="29"/>
    </row>
    <row r="566" spans="1:12" s="16" customFormat="1" ht="12" x14ac:dyDescent="0.15">
      <c r="A566" s="30"/>
      <c r="B566" s="25" t="s">
        <v>282</v>
      </c>
      <c r="C566" s="31">
        <v>0</v>
      </c>
      <c r="D566" s="32">
        <v>17</v>
      </c>
      <c r="E566" s="32">
        <v>16</v>
      </c>
      <c r="F566" s="32">
        <v>13</v>
      </c>
      <c r="G566" s="32">
        <v>46</v>
      </c>
      <c r="H566" s="27"/>
      <c r="I566" s="27"/>
      <c r="J566" s="28"/>
      <c r="K566" s="28"/>
      <c r="L566" s="29"/>
    </row>
    <row r="567" spans="1:12" s="16" customFormat="1" ht="12" x14ac:dyDescent="0.15">
      <c r="A567" s="30"/>
      <c r="B567" s="25" t="s">
        <v>283</v>
      </c>
      <c r="C567" s="31">
        <v>0</v>
      </c>
      <c r="D567" s="32">
        <v>11</v>
      </c>
      <c r="E567" s="32">
        <v>17</v>
      </c>
      <c r="F567" s="32">
        <v>10</v>
      </c>
      <c r="G567" s="32">
        <v>38</v>
      </c>
      <c r="H567" s="27"/>
      <c r="I567" s="27"/>
      <c r="J567" s="28"/>
      <c r="K567" s="28"/>
      <c r="L567" s="29"/>
    </row>
    <row r="568" spans="1:12" s="16" customFormat="1" ht="12" x14ac:dyDescent="0.15">
      <c r="A568" s="30"/>
      <c r="B568" s="25" t="s">
        <v>284</v>
      </c>
      <c r="C568" s="31">
        <v>0</v>
      </c>
      <c r="D568" s="32">
        <v>4</v>
      </c>
      <c r="E568" s="32">
        <v>23</v>
      </c>
      <c r="F568" s="32">
        <v>9</v>
      </c>
      <c r="G568" s="32">
        <v>36</v>
      </c>
      <c r="H568" s="27"/>
      <c r="I568" s="27"/>
      <c r="J568" s="28"/>
      <c r="K568" s="28"/>
      <c r="L568" s="29"/>
    </row>
    <row r="569" spans="1:12" s="16" customFormat="1" ht="12" x14ac:dyDescent="0.15">
      <c r="A569" s="30"/>
      <c r="B569" s="25" t="s">
        <v>285</v>
      </c>
      <c r="C569" s="31">
        <v>0</v>
      </c>
      <c r="D569" s="32">
        <v>16</v>
      </c>
      <c r="E569" s="32">
        <v>18</v>
      </c>
      <c r="F569" s="32">
        <v>9</v>
      </c>
      <c r="G569" s="32">
        <v>43</v>
      </c>
      <c r="H569" s="27"/>
      <c r="I569" s="27"/>
      <c r="J569" s="28"/>
      <c r="K569" s="28"/>
      <c r="L569" s="29"/>
    </row>
    <row r="570" spans="1:12" s="16" customFormat="1" ht="12" x14ac:dyDescent="0.15">
      <c r="A570" s="30"/>
      <c r="B570" s="25" t="s">
        <v>286</v>
      </c>
      <c r="C570" s="31">
        <v>0</v>
      </c>
      <c r="D570" s="32">
        <v>21</v>
      </c>
      <c r="E570" s="32">
        <v>18</v>
      </c>
      <c r="F570" s="32">
        <v>12</v>
      </c>
      <c r="G570" s="32">
        <v>51</v>
      </c>
      <c r="H570" s="27"/>
      <c r="I570" s="27"/>
      <c r="J570" s="28"/>
      <c r="K570" s="28"/>
      <c r="L570" s="29"/>
    </row>
    <row r="571" spans="1:12" s="16" customFormat="1" ht="12" x14ac:dyDescent="0.15">
      <c r="A571" s="30"/>
      <c r="B571" s="25" t="s">
        <v>287</v>
      </c>
      <c r="C571" s="31">
        <v>0</v>
      </c>
      <c r="D571" s="32">
        <v>20</v>
      </c>
      <c r="E571" s="32">
        <v>13</v>
      </c>
      <c r="F571" s="32">
        <v>10</v>
      </c>
      <c r="G571" s="32">
        <v>43</v>
      </c>
      <c r="H571" s="27"/>
      <c r="I571" s="27"/>
      <c r="J571" s="28"/>
      <c r="K571" s="28"/>
      <c r="L571" s="29"/>
    </row>
    <row r="572" spans="1:12" s="16" customFormat="1" ht="12" x14ac:dyDescent="0.15">
      <c r="A572" s="30"/>
      <c r="B572" s="25" t="s">
        <v>288</v>
      </c>
      <c r="C572" s="31">
        <v>0</v>
      </c>
      <c r="D572" s="32">
        <v>14</v>
      </c>
      <c r="E572" s="32">
        <v>16</v>
      </c>
      <c r="F572" s="32">
        <v>15</v>
      </c>
      <c r="G572" s="32">
        <v>45</v>
      </c>
      <c r="H572" s="27"/>
      <c r="I572" s="27"/>
      <c r="J572" s="28"/>
      <c r="K572" s="28"/>
      <c r="L572" s="29"/>
    </row>
    <row r="573" spans="1:12" s="16" customFormat="1" ht="12" x14ac:dyDescent="0.15">
      <c r="A573" s="30"/>
      <c r="B573" s="25" t="s">
        <v>289</v>
      </c>
      <c r="C573" s="31">
        <v>0</v>
      </c>
      <c r="D573" s="32">
        <v>15</v>
      </c>
      <c r="E573" s="32">
        <v>15</v>
      </c>
      <c r="F573" s="32">
        <v>10</v>
      </c>
      <c r="G573" s="32">
        <v>40</v>
      </c>
      <c r="H573" s="27"/>
      <c r="I573" s="27"/>
      <c r="J573" s="28"/>
      <c r="K573" s="28"/>
      <c r="L573" s="29"/>
    </row>
    <row r="574" spans="1:12" s="16" customFormat="1" ht="12" x14ac:dyDescent="0.15">
      <c r="A574" s="30"/>
      <c r="B574" s="25" t="s">
        <v>290</v>
      </c>
      <c r="C574" s="31">
        <v>0</v>
      </c>
      <c r="D574" s="32">
        <v>8</v>
      </c>
      <c r="E574" s="32">
        <v>14</v>
      </c>
      <c r="F574" s="32">
        <v>11</v>
      </c>
      <c r="G574" s="32">
        <v>33</v>
      </c>
      <c r="H574" s="27"/>
      <c r="I574" s="27"/>
      <c r="J574" s="28"/>
      <c r="K574" s="28"/>
      <c r="L574" s="29"/>
    </row>
    <row r="575" spans="1:12" s="16" customFormat="1" ht="12" x14ac:dyDescent="0.15">
      <c r="A575" s="30"/>
      <c r="B575" s="25" t="s">
        <v>291</v>
      </c>
      <c r="C575" s="31">
        <v>0</v>
      </c>
      <c r="D575" s="32">
        <v>11</v>
      </c>
      <c r="E575" s="32">
        <v>11</v>
      </c>
      <c r="F575" s="32">
        <v>13</v>
      </c>
      <c r="G575" s="32">
        <v>35</v>
      </c>
      <c r="H575" s="27"/>
      <c r="I575" s="27"/>
      <c r="J575" s="28"/>
      <c r="K575" s="28"/>
      <c r="L575" s="29"/>
    </row>
    <row r="576" spans="1:12" s="16" customFormat="1" ht="12" x14ac:dyDescent="0.15">
      <c r="A576" s="30"/>
      <c r="B576" s="25" t="s">
        <v>292</v>
      </c>
      <c r="C576" s="31">
        <v>0</v>
      </c>
      <c r="D576" s="32">
        <v>7</v>
      </c>
      <c r="E576" s="32">
        <v>20</v>
      </c>
      <c r="F576" s="32">
        <v>12</v>
      </c>
      <c r="G576" s="32">
        <v>39</v>
      </c>
      <c r="H576" s="27"/>
      <c r="I576" s="27"/>
      <c r="J576" s="28"/>
      <c r="K576" s="28"/>
      <c r="L576" s="29"/>
    </row>
    <row r="577" spans="1:12" s="16" customFormat="1" ht="12" x14ac:dyDescent="0.15">
      <c r="A577" s="30"/>
      <c r="B577" s="25" t="s">
        <v>293</v>
      </c>
      <c r="C577" s="31">
        <v>0</v>
      </c>
      <c r="D577" s="32">
        <v>12</v>
      </c>
      <c r="E577" s="32">
        <v>14</v>
      </c>
      <c r="F577" s="32">
        <v>11</v>
      </c>
      <c r="G577" s="32">
        <v>37</v>
      </c>
      <c r="H577" s="27"/>
      <c r="I577" s="27"/>
      <c r="J577" s="28"/>
      <c r="K577" s="28"/>
      <c r="L577" s="29"/>
    </row>
    <row r="578" spans="1:12" s="16" customFormat="1" ht="12" x14ac:dyDescent="0.15">
      <c r="A578" s="30"/>
      <c r="B578" s="25" t="s">
        <v>294</v>
      </c>
      <c r="C578" s="31">
        <v>0</v>
      </c>
      <c r="D578" s="32">
        <v>16</v>
      </c>
      <c r="E578" s="32">
        <v>15</v>
      </c>
      <c r="F578" s="32">
        <v>13</v>
      </c>
      <c r="G578" s="32">
        <v>44</v>
      </c>
      <c r="H578" s="27"/>
      <c r="I578" s="27"/>
      <c r="J578" s="28"/>
      <c r="K578" s="28"/>
      <c r="L578" s="29"/>
    </row>
    <row r="579" spans="1:12" s="16" customFormat="1" ht="12" x14ac:dyDescent="0.15">
      <c r="A579" s="30"/>
      <c r="B579" s="25" t="s">
        <v>295</v>
      </c>
      <c r="C579" s="31">
        <v>0</v>
      </c>
      <c r="D579" s="32">
        <v>13</v>
      </c>
      <c r="E579" s="32">
        <v>16</v>
      </c>
      <c r="F579" s="32">
        <v>13</v>
      </c>
      <c r="G579" s="32">
        <v>42</v>
      </c>
      <c r="H579" s="27"/>
      <c r="I579" s="27"/>
      <c r="J579" s="28"/>
      <c r="K579" s="28"/>
      <c r="L579" s="29"/>
    </row>
    <row r="580" spans="1:12" s="16" customFormat="1" ht="12" x14ac:dyDescent="0.15">
      <c r="A580" s="30"/>
      <c r="B580" s="25" t="s">
        <v>296</v>
      </c>
      <c r="C580" s="31">
        <v>0</v>
      </c>
      <c r="D580" s="32">
        <v>8</v>
      </c>
      <c r="E580" s="32">
        <v>17</v>
      </c>
      <c r="F580" s="32">
        <v>12</v>
      </c>
      <c r="G580" s="32">
        <v>37</v>
      </c>
      <c r="H580" s="27"/>
      <c r="I580" s="27"/>
      <c r="J580" s="28"/>
      <c r="K580" s="28"/>
      <c r="L580" s="29"/>
    </row>
    <row r="581" spans="1:12" s="16" customFormat="1" ht="12" x14ac:dyDescent="0.15">
      <c r="A581" s="30"/>
      <c r="B581" s="25" t="s">
        <v>297</v>
      </c>
      <c r="C581" s="31">
        <v>0</v>
      </c>
      <c r="D581" s="32">
        <v>17</v>
      </c>
      <c r="E581" s="32">
        <v>13</v>
      </c>
      <c r="F581" s="32">
        <v>13</v>
      </c>
      <c r="G581" s="32">
        <v>43</v>
      </c>
      <c r="H581" s="27"/>
      <c r="I581" s="27"/>
      <c r="J581" s="28"/>
      <c r="K581" s="28"/>
      <c r="L581" s="29"/>
    </row>
    <row r="582" spans="1:12" s="16" customFormat="1" ht="12" x14ac:dyDescent="0.15">
      <c r="A582" s="30"/>
      <c r="B582" s="25" t="s">
        <v>298</v>
      </c>
      <c r="C582" s="31">
        <v>0</v>
      </c>
      <c r="D582" s="32">
        <v>19</v>
      </c>
      <c r="E582" s="32">
        <v>15</v>
      </c>
      <c r="F582" s="32">
        <v>10</v>
      </c>
      <c r="G582" s="32">
        <v>44</v>
      </c>
      <c r="H582" s="27"/>
      <c r="I582" s="27"/>
      <c r="J582" s="28"/>
      <c r="K582" s="28"/>
      <c r="L582" s="29"/>
    </row>
    <row r="583" spans="1:12" s="16" customFormat="1" ht="12" x14ac:dyDescent="0.15">
      <c r="A583" s="30"/>
      <c r="B583" s="25" t="s">
        <v>299</v>
      </c>
      <c r="C583" s="31">
        <v>0</v>
      </c>
      <c r="D583" s="32">
        <v>10</v>
      </c>
      <c r="E583" s="32">
        <v>19</v>
      </c>
      <c r="F583" s="32">
        <v>14</v>
      </c>
      <c r="G583" s="32">
        <v>43</v>
      </c>
      <c r="H583" s="27"/>
      <c r="I583" s="27"/>
      <c r="J583" s="28"/>
      <c r="K583" s="28"/>
      <c r="L583" s="29"/>
    </row>
    <row r="584" spans="1:12" s="16" customFormat="1" ht="12" x14ac:dyDescent="0.15">
      <c r="A584" s="30"/>
      <c r="B584" s="25" t="s">
        <v>300</v>
      </c>
      <c r="C584" s="31">
        <v>0</v>
      </c>
      <c r="D584" s="32">
        <v>9</v>
      </c>
      <c r="E584" s="32">
        <v>11</v>
      </c>
      <c r="F584" s="32">
        <v>14</v>
      </c>
      <c r="G584" s="32">
        <v>34</v>
      </c>
      <c r="H584" s="27"/>
      <c r="I584" s="27"/>
      <c r="J584" s="28"/>
      <c r="K584" s="28"/>
      <c r="L584" s="29"/>
    </row>
    <row r="585" spans="1:12" s="16" customFormat="1" ht="12" x14ac:dyDescent="0.15">
      <c r="A585" s="30"/>
      <c r="B585" s="25" t="s">
        <v>301</v>
      </c>
      <c r="C585" s="31">
        <v>0</v>
      </c>
      <c r="D585" s="32">
        <v>14</v>
      </c>
      <c r="E585" s="32">
        <v>12</v>
      </c>
      <c r="F585" s="32">
        <v>10</v>
      </c>
      <c r="G585" s="32">
        <v>36</v>
      </c>
      <c r="H585" s="27"/>
      <c r="I585" s="27"/>
      <c r="J585" s="28"/>
      <c r="K585" s="28"/>
      <c r="L585" s="29"/>
    </row>
    <row r="586" spans="1:12" s="16" customFormat="1" ht="12" x14ac:dyDescent="0.15">
      <c r="A586" s="30"/>
      <c r="B586" s="25" t="s">
        <v>302</v>
      </c>
      <c r="C586" s="31">
        <v>0</v>
      </c>
      <c r="D586" s="32">
        <v>14</v>
      </c>
      <c r="E586" s="32">
        <v>16</v>
      </c>
      <c r="F586" s="32">
        <v>7</v>
      </c>
      <c r="G586" s="32">
        <v>37</v>
      </c>
      <c r="H586" s="27"/>
      <c r="I586" s="27"/>
      <c r="J586" s="28"/>
      <c r="K586" s="28"/>
      <c r="L586" s="29"/>
    </row>
    <row r="587" spans="1:12" s="16" customFormat="1" ht="12" x14ac:dyDescent="0.15">
      <c r="A587" s="30"/>
      <c r="B587" s="25" t="s">
        <v>303</v>
      </c>
      <c r="C587" s="31">
        <v>0</v>
      </c>
      <c r="D587" s="32">
        <v>18</v>
      </c>
      <c r="E587" s="32">
        <v>10</v>
      </c>
      <c r="F587" s="32">
        <v>10</v>
      </c>
      <c r="G587" s="32">
        <v>38</v>
      </c>
      <c r="H587" s="27"/>
      <c r="I587" s="27"/>
      <c r="J587" s="28"/>
      <c r="K587" s="28"/>
      <c r="L587" s="29"/>
    </row>
    <row r="588" spans="1:12" s="16" customFormat="1" ht="12" x14ac:dyDescent="0.15">
      <c r="A588" s="30"/>
      <c r="B588" s="25" t="s">
        <v>304</v>
      </c>
      <c r="C588" s="31">
        <v>0</v>
      </c>
      <c r="D588" s="32">
        <v>17</v>
      </c>
      <c r="E588" s="32">
        <v>13</v>
      </c>
      <c r="F588" s="32">
        <v>9</v>
      </c>
      <c r="G588" s="32">
        <v>30</v>
      </c>
      <c r="H588" s="27"/>
      <c r="I588" s="27"/>
      <c r="J588" s="28"/>
      <c r="K588" s="28"/>
      <c r="L588" s="29"/>
    </row>
    <row r="589" spans="1:12" s="16" customFormat="1" ht="12" x14ac:dyDescent="0.15">
      <c r="A589" s="30"/>
      <c r="B589" s="25" t="s">
        <v>305</v>
      </c>
      <c r="C589" s="31">
        <v>0</v>
      </c>
      <c r="D589" s="32">
        <v>11</v>
      </c>
      <c r="E589" s="32">
        <v>13</v>
      </c>
      <c r="F589" s="32">
        <v>10</v>
      </c>
      <c r="G589" s="32">
        <v>34</v>
      </c>
      <c r="H589" s="27"/>
      <c r="I589" s="27"/>
      <c r="J589" s="28"/>
      <c r="K589" s="28"/>
      <c r="L589" s="29"/>
    </row>
    <row r="590" spans="1:12" s="16" customFormat="1" ht="12" x14ac:dyDescent="0.15">
      <c r="A590" s="30"/>
      <c r="B590" s="25" t="s">
        <v>306</v>
      </c>
      <c r="C590" s="31">
        <v>0</v>
      </c>
      <c r="D590" s="32">
        <v>11</v>
      </c>
      <c r="E590" s="32">
        <v>12</v>
      </c>
      <c r="F590" s="32">
        <v>12</v>
      </c>
      <c r="G590" s="32">
        <v>35</v>
      </c>
      <c r="H590" s="27"/>
      <c r="I590" s="27"/>
      <c r="J590" s="28"/>
      <c r="K590" s="28"/>
      <c r="L590" s="29"/>
    </row>
    <row r="591" spans="1:12" s="16" customFormat="1" ht="12" x14ac:dyDescent="0.15">
      <c r="A591" s="30"/>
      <c r="B591" s="25" t="s">
        <v>307</v>
      </c>
      <c r="C591" s="31">
        <v>0</v>
      </c>
      <c r="D591" s="32">
        <v>11</v>
      </c>
      <c r="E591" s="32">
        <v>8</v>
      </c>
      <c r="F591" s="32">
        <v>14</v>
      </c>
      <c r="G591" s="32">
        <v>33</v>
      </c>
      <c r="H591" s="27"/>
      <c r="I591" s="27"/>
      <c r="J591" s="28"/>
      <c r="K591" s="28"/>
      <c r="L591" s="29"/>
    </row>
    <row r="592" spans="1:12" s="16" customFormat="1" ht="12" x14ac:dyDescent="0.15">
      <c r="A592" s="30"/>
      <c r="B592" s="25" t="s">
        <v>308</v>
      </c>
      <c r="C592" s="31">
        <v>0</v>
      </c>
      <c r="D592" s="32">
        <v>14</v>
      </c>
      <c r="E592" s="32">
        <v>11</v>
      </c>
      <c r="F592" s="32">
        <v>14</v>
      </c>
      <c r="G592" s="32">
        <v>39</v>
      </c>
      <c r="H592" s="27"/>
      <c r="I592" s="27"/>
      <c r="J592" s="28"/>
      <c r="K592" s="28"/>
      <c r="L592" s="29"/>
    </row>
    <row r="593" spans="1:12" s="16" customFormat="1" ht="12" x14ac:dyDescent="0.15">
      <c r="A593" s="30"/>
      <c r="B593" s="25" t="s">
        <v>309</v>
      </c>
      <c r="C593" s="31">
        <v>0</v>
      </c>
      <c r="D593" s="32">
        <v>12</v>
      </c>
      <c r="E593" s="32">
        <v>11</v>
      </c>
      <c r="F593" s="32">
        <v>14</v>
      </c>
      <c r="G593" s="32">
        <v>37</v>
      </c>
      <c r="H593" s="27"/>
      <c r="I593" s="27"/>
      <c r="J593" s="28"/>
      <c r="K593" s="28"/>
      <c r="L593" s="29"/>
    </row>
    <row r="594" spans="1:12" s="16" customFormat="1" ht="12" x14ac:dyDescent="0.15">
      <c r="A594" s="30"/>
      <c r="B594" s="25" t="s">
        <v>310</v>
      </c>
      <c r="C594" s="31">
        <v>0</v>
      </c>
      <c r="D594" s="32">
        <v>12</v>
      </c>
      <c r="E594" s="32">
        <v>10</v>
      </c>
      <c r="F594" s="32">
        <v>16</v>
      </c>
      <c r="G594" s="32">
        <v>38</v>
      </c>
      <c r="H594" s="27"/>
      <c r="I594" s="27"/>
      <c r="J594" s="28"/>
      <c r="K594" s="28"/>
      <c r="L594" s="29"/>
    </row>
    <row r="595" spans="1:12" s="16" customFormat="1" ht="12" x14ac:dyDescent="0.15">
      <c r="A595" s="30"/>
      <c r="B595" s="25" t="s">
        <v>311</v>
      </c>
      <c r="C595" s="31">
        <v>0</v>
      </c>
      <c r="D595" s="32">
        <v>8</v>
      </c>
      <c r="E595" s="32">
        <v>15</v>
      </c>
      <c r="F595" s="32">
        <v>16</v>
      </c>
      <c r="G595" s="32">
        <v>39</v>
      </c>
      <c r="H595" s="27"/>
      <c r="I595" s="27"/>
      <c r="J595" s="28"/>
      <c r="K595" s="28"/>
      <c r="L595" s="29"/>
    </row>
    <row r="596" spans="1:12" s="16" customFormat="1" ht="12" x14ac:dyDescent="0.15">
      <c r="A596" s="30"/>
      <c r="B596" s="25" t="s">
        <v>312</v>
      </c>
      <c r="C596" s="31">
        <v>0</v>
      </c>
      <c r="D596" s="32">
        <v>14</v>
      </c>
      <c r="E596" s="32">
        <v>9</v>
      </c>
      <c r="F596" s="32">
        <v>19</v>
      </c>
      <c r="G596" s="32">
        <v>42</v>
      </c>
      <c r="H596" s="27"/>
      <c r="I596" s="27"/>
      <c r="J596" s="28"/>
      <c r="K596" s="28"/>
      <c r="L596" s="29"/>
    </row>
    <row r="597" spans="1:12" s="16" customFormat="1" ht="12" x14ac:dyDescent="0.15">
      <c r="A597" s="30"/>
      <c r="B597" s="25" t="s">
        <v>313</v>
      </c>
      <c r="C597" s="31">
        <v>0</v>
      </c>
      <c r="D597" s="32">
        <v>13</v>
      </c>
      <c r="E597" s="32">
        <v>8</v>
      </c>
      <c r="F597" s="32">
        <v>16</v>
      </c>
      <c r="G597" s="32">
        <v>37</v>
      </c>
      <c r="H597" s="27"/>
      <c r="I597" s="27"/>
      <c r="J597" s="28"/>
      <c r="K597" s="28"/>
      <c r="L597" s="29"/>
    </row>
    <row r="598" spans="1:12" s="16" customFormat="1" ht="12" x14ac:dyDescent="0.15">
      <c r="A598" s="30"/>
      <c r="B598" s="25" t="s">
        <v>314</v>
      </c>
      <c r="C598" s="31">
        <v>0</v>
      </c>
      <c r="D598" s="32">
        <v>18</v>
      </c>
      <c r="E598" s="32">
        <v>18</v>
      </c>
      <c r="F598" s="32">
        <v>14</v>
      </c>
      <c r="G598" s="32">
        <v>50</v>
      </c>
      <c r="H598" s="27"/>
      <c r="I598" s="27"/>
      <c r="J598" s="28"/>
      <c r="K598" s="28"/>
      <c r="L598" s="29"/>
    </row>
    <row r="599" spans="1:12" s="16" customFormat="1" ht="12" x14ac:dyDescent="0.15">
      <c r="A599" s="30"/>
      <c r="B599" s="25" t="s">
        <v>315</v>
      </c>
      <c r="C599" s="31">
        <v>0</v>
      </c>
      <c r="D599" s="32">
        <v>16</v>
      </c>
      <c r="E599" s="32">
        <v>19</v>
      </c>
      <c r="F599" s="32">
        <v>10</v>
      </c>
      <c r="G599" s="32">
        <v>45</v>
      </c>
      <c r="H599" s="27"/>
      <c r="I599" s="27"/>
      <c r="J599" s="28"/>
      <c r="K599" s="28"/>
      <c r="L599" s="29"/>
    </row>
    <row r="600" spans="1:12" s="16" customFormat="1" ht="12" x14ac:dyDescent="0.15">
      <c r="A600" s="30"/>
      <c r="B600" s="25" t="s">
        <v>316</v>
      </c>
      <c r="C600" s="31">
        <v>0</v>
      </c>
      <c r="D600" s="32">
        <v>16</v>
      </c>
      <c r="E600" s="32">
        <v>20</v>
      </c>
      <c r="F600" s="32">
        <v>11</v>
      </c>
      <c r="G600" s="32">
        <v>47</v>
      </c>
      <c r="H600" s="27"/>
      <c r="I600" s="27"/>
      <c r="J600" s="28"/>
      <c r="K600" s="28"/>
      <c r="L600" s="29"/>
    </row>
    <row r="601" spans="1:12" s="16" customFormat="1" ht="12" x14ac:dyDescent="0.15">
      <c r="A601" s="30"/>
      <c r="B601" s="25" t="s">
        <v>317</v>
      </c>
      <c r="C601" s="31">
        <v>0</v>
      </c>
      <c r="D601" s="32">
        <v>11</v>
      </c>
      <c r="E601" s="32">
        <v>14</v>
      </c>
      <c r="F601" s="32">
        <v>11</v>
      </c>
      <c r="G601" s="32">
        <v>36</v>
      </c>
      <c r="H601" s="27"/>
      <c r="I601" s="27"/>
      <c r="J601" s="28"/>
      <c r="K601" s="28"/>
      <c r="L601" s="29"/>
    </row>
    <row r="602" spans="1:12" s="16" customFormat="1" ht="12" x14ac:dyDescent="0.15">
      <c r="A602" s="30"/>
      <c r="B602" s="25" t="s">
        <v>318</v>
      </c>
      <c r="C602" s="31">
        <v>0</v>
      </c>
      <c r="D602" s="32">
        <v>9</v>
      </c>
      <c r="E602" s="32">
        <v>15</v>
      </c>
      <c r="F602" s="32">
        <v>11</v>
      </c>
      <c r="G602" s="32">
        <v>35</v>
      </c>
      <c r="H602" s="27"/>
      <c r="I602" s="27"/>
      <c r="J602" s="28"/>
      <c r="K602" s="28"/>
      <c r="L602" s="29"/>
    </row>
    <row r="603" spans="1:12" s="16" customFormat="1" ht="12" x14ac:dyDescent="0.15">
      <c r="A603" s="30"/>
      <c r="B603" s="25" t="s">
        <v>319</v>
      </c>
      <c r="C603" s="31">
        <v>0</v>
      </c>
      <c r="D603" s="32">
        <v>13</v>
      </c>
      <c r="E603" s="32">
        <v>13</v>
      </c>
      <c r="F603" s="32">
        <v>12</v>
      </c>
      <c r="G603" s="32">
        <v>38</v>
      </c>
      <c r="H603" s="27"/>
      <c r="I603" s="27"/>
      <c r="J603" s="28"/>
      <c r="K603" s="28"/>
      <c r="L603" s="29"/>
    </row>
    <row r="604" spans="1:12" s="16" customFormat="1" ht="12" x14ac:dyDescent="0.15">
      <c r="A604" s="30"/>
      <c r="B604" s="25" t="s">
        <v>320</v>
      </c>
      <c r="C604" s="31">
        <v>0</v>
      </c>
      <c r="D604" s="32">
        <v>14</v>
      </c>
      <c r="E604" s="32">
        <v>20</v>
      </c>
      <c r="F604" s="32">
        <v>15</v>
      </c>
      <c r="G604" s="32">
        <v>49</v>
      </c>
      <c r="H604" s="27"/>
      <c r="I604" s="27"/>
      <c r="J604" s="28"/>
      <c r="K604" s="28"/>
      <c r="L604" s="29"/>
    </row>
    <row r="605" spans="1:12" s="16" customFormat="1" ht="12" x14ac:dyDescent="0.15">
      <c r="A605" s="30"/>
      <c r="B605" s="25" t="s">
        <v>321</v>
      </c>
      <c r="C605" s="31">
        <v>0</v>
      </c>
      <c r="D605" s="32">
        <v>14</v>
      </c>
      <c r="E605" s="32">
        <v>16</v>
      </c>
      <c r="F605" s="32">
        <v>16</v>
      </c>
      <c r="G605" s="32">
        <v>46</v>
      </c>
      <c r="H605" s="27"/>
      <c r="I605" s="27"/>
      <c r="J605" s="28"/>
      <c r="K605" s="28"/>
      <c r="L605" s="29"/>
    </row>
    <row r="606" spans="1:12" s="16" customFormat="1" ht="12" x14ac:dyDescent="0.15">
      <c r="A606" s="30"/>
      <c r="B606" s="25" t="s">
        <v>322</v>
      </c>
      <c r="C606" s="31">
        <v>0</v>
      </c>
      <c r="D606" s="32">
        <v>15</v>
      </c>
      <c r="E606" s="32">
        <v>21</v>
      </c>
      <c r="F606" s="32">
        <v>12</v>
      </c>
      <c r="G606" s="32">
        <v>48</v>
      </c>
      <c r="H606" s="27"/>
      <c r="I606" s="27"/>
      <c r="J606" s="28"/>
      <c r="K606" s="28"/>
      <c r="L606" s="29"/>
    </row>
    <row r="607" spans="1:12" s="16" customFormat="1" ht="12" x14ac:dyDescent="0.15">
      <c r="A607" s="30"/>
      <c r="B607" s="25" t="s">
        <v>323</v>
      </c>
      <c r="C607" s="31">
        <v>0</v>
      </c>
      <c r="D607" s="32">
        <v>12</v>
      </c>
      <c r="E607" s="32">
        <v>19</v>
      </c>
      <c r="F607" s="32">
        <v>7</v>
      </c>
      <c r="G607" s="32">
        <v>38</v>
      </c>
      <c r="H607" s="27"/>
      <c r="I607" s="27"/>
      <c r="J607" s="28"/>
      <c r="K607" s="28"/>
      <c r="L607" s="29"/>
    </row>
    <row r="608" spans="1:12" s="16" customFormat="1" ht="12" x14ac:dyDescent="0.15">
      <c r="A608" s="30"/>
      <c r="B608" s="25" t="s">
        <v>324</v>
      </c>
      <c r="C608" s="31">
        <v>0</v>
      </c>
      <c r="D608" s="32">
        <v>9</v>
      </c>
      <c r="E608" s="32">
        <v>17</v>
      </c>
      <c r="F608" s="32">
        <v>12</v>
      </c>
      <c r="G608" s="32">
        <v>38</v>
      </c>
      <c r="H608" s="27"/>
      <c r="I608" s="27"/>
      <c r="J608" s="28"/>
      <c r="K608" s="28"/>
      <c r="L608" s="29"/>
    </row>
    <row r="609" spans="1:12" s="16" customFormat="1" ht="12" x14ac:dyDescent="0.15">
      <c r="A609" s="30"/>
      <c r="B609" s="25" t="s">
        <v>325</v>
      </c>
      <c r="C609" s="31">
        <v>0</v>
      </c>
      <c r="D609" s="32">
        <v>15</v>
      </c>
      <c r="E609" s="32">
        <v>16</v>
      </c>
      <c r="F609" s="32">
        <v>15</v>
      </c>
      <c r="G609" s="32">
        <v>46</v>
      </c>
      <c r="H609" s="27"/>
      <c r="I609" s="27"/>
      <c r="J609" s="28"/>
      <c r="K609" s="28"/>
      <c r="L609" s="29"/>
    </row>
    <row r="610" spans="1:12" s="16" customFormat="1" ht="12" x14ac:dyDescent="0.15">
      <c r="A610" s="30"/>
      <c r="B610" s="25" t="s">
        <v>326</v>
      </c>
      <c r="C610" s="31">
        <v>0</v>
      </c>
      <c r="D610" s="32">
        <v>14</v>
      </c>
      <c r="E610" s="32">
        <v>18</v>
      </c>
      <c r="F610" s="32">
        <v>16</v>
      </c>
      <c r="G610" s="32">
        <v>48</v>
      </c>
      <c r="H610" s="27"/>
      <c r="I610" s="27"/>
      <c r="J610" s="28"/>
      <c r="K610" s="28"/>
      <c r="L610" s="29"/>
    </row>
    <row r="611" spans="1:12" s="16" customFormat="1" ht="12" x14ac:dyDescent="0.15">
      <c r="A611" s="30"/>
      <c r="B611" s="25" t="s">
        <v>327</v>
      </c>
      <c r="C611" s="31">
        <v>0</v>
      </c>
      <c r="D611" s="32">
        <v>11</v>
      </c>
      <c r="E611" s="32">
        <v>16</v>
      </c>
      <c r="F611" s="32">
        <v>17</v>
      </c>
      <c r="G611" s="32">
        <v>44</v>
      </c>
      <c r="H611" s="27"/>
      <c r="I611" s="27"/>
      <c r="J611" s="28"/>
      <c r="K611" s="28"/>
      <c r="L611" s="29"/>
    </row>
    <row r="612" spans="1:12" s="16" customFormat="1" ht="12" x14ac:dyDescent="0.15">
      <c r="A612" s="30"/>
      <c r="B612" s="25" t="s">
        <v>328</v>
      </c>
      <c r="C612" s="31">
        <v>0</v>
      </c>
      <c r="D612" s="32">
        <v>11</v>
      </c>
      <c r="E612" s="32">
        <v>17</v>
      </c>
      <c r="F612" s="32">
        <v>21</v>
      </c>
      <c r="G612" s="32">
        <v>49</v>
      </c>
      <c r="H612" s="27"/>
      <c r="I612" s="27"/>
      <c r="J612" s="28"/>
      <c r="K612" s="28"/>
      <c r="L612" s="29"/>
    </row>
    <row r="613" spans="1:12" s="16" customFormat="1" ht="12" x14ac:dyDescent="0.15">
      <c r="A613" s="30"/>
      <c r="B613" s="25" t="s">
        <v>329</v>
      </c>
      <c r="C613" s="31">
        <v>0</v>
      </c>
      <c r="D613" s="32">
        <v>14</v>
      </c>
      <c r="E613" s="32">
        <v>18</v>
      </c>
      <c r="F613" s="32">
        <v>19</v>
      </c>
      <c r="G613" s="32">
        <v>51</v>
      </c>
      <c r="H613" s="27"/>
      <c r="I613" s="27"/>
      <c r="J613" s="28"/>
      <c r="K613" s="28"/>
      <c r="L613" s="29"/>
    </row>
    <row r="614" spans="1:12" s="16" customFormat="1" ht="12" x14ac:dyDescent="0.15">
      <c r="A614" s="30"/>
      <c r="B614" s="25" t="s">
        <v>330</v>
      </c>
      <c r="C614" s="31">
        <v>0</v>
      </c>
      <c r="D614" s="32">
        <v>10</v>
      </c>
      <c r="E614" s="32">
        <v>20</v>
      </c>
      <c r="F614" s="32">
        <v>15</v>
      </c>
      <c r="G614" s="32">
        <v>45</v>
      </c>
      <c r="H614" s="27"/>
      <c r="I614" s="27"/>
      <c r="J614" s="28"/>
      <c r="K614" s="28"/>
      <c r="L614" s="29"/>
    </row>
    <row r="615" spans="1:12" s="16" customFormat="1" ht="12" x14ac:dyDescent="0.15">
      <c r="A615" s="30"/>
      <c r="B615" s="25" t="s">
        <v>331</v>
      </c>
      <c r="C615" s="31">
        <v>0</v>
      </c>
      <c r="D615" s="32">
        <v>8</v>
      </c>
      <c r="E615" s="32">
        <v>17</v>
      </c>
      <c r="F615" s="32">
        <v>17</v>
      </c>
      <c r="G615" s="32">
        <v>45</v>
      </c>
      <c r="H615" s="27"/>
      <c r="I615" s="27"/>
      <c r="J615" s="28"/>
      <c r="K615" s="28"/>
      <c r="L615" s="29"/>
    </row>
    <row r="616" spans="1:12" s="16" customFormat="1" ht="12" x14ac:dyDescent="0.15">
      <c r="A616" s="30"/>
      <c r="B616" s="25" t="s">
        <v>332</v>
      </c>
      <c r="C616" s="31">
        <v>0</v>
      </c>
      <c r="D616" s="32">
        <v>10</v>
      </c>
      <c r="E616" s="32">
        <v>18</v>
      </c>
      <c r="F616" s="32">
        <v>12</v>
      </c>
      <c r="G616" s="32">
        <v>40</v>
      </c>
      <c r="H616" s="27"/>
      <c r="I616" s="27"/>
      <c r="J616" s="28"/>
      <c r="K616" s="28"/>
      <c r="L616" s="29"/>
    </row>
    <row r="617" spans="1:12" s="16" customFormat="1" ht="12" x14ac:dyDescent="0.15">
      <c r="A617" s="30"/>
      <c r="B617" s="25" t="s">
        <v>333</v>
      </c>
      <c r="C617" s="31">
        <v>0</v>
      </c>
      <c r="D617" s="32">
        <v>13</v>
      </c>
      <c r="E617" s="32">
        <v>12</v>
      </c>
      <c r="F617" s="32">
        <v>17</v>
      </c>
      <c r="G617" s="32">
        <v>42</v>
      </c>
      <c r="H617" s="27"/>
      <c r="I617" s="27"/>
      <c r="J617" s="28"/>
      <c r="K617" s="28"/>
      <c r="L617" s="29"/>
    </row>
    <row r="618" spans="1:12" s="16" customFormat="1" ht="12" x14ac:dyDescent="0.15">
      <c r="A618" s="30"/>
      <c r="B618" s="25" t="s">
        <v>334</v>
      </c>
      <c r="C618" s="31">
        <v>0</v>
      </c>
      <c r="D618" s="32">
        <v>13</v>
      </c>
      <c r="E618" s="32">
        <v>12</v>
      </c>
      <c r="F618" s="32">
        <v>17</v>
      </c>
      <c r="G618" s="32">
        <v>42</v>
      </c>
      <c r="H618" s="27"/>
      <c r="I618" s="27"/>
      <c r="J618" s="28"/>
      <c r="K618" s="28"/>
      <c r="L618" s="29"/>
    </row>
    <row r="619" spans="1:12" s="16" customFormat="1" ht="12" x14ac:dyDescent="0.15">
      <c r="A619" s="30"/>
      <c r="B619" s="25" t="s">
        <v>335</v>
      </c>
      <c r="C619" s="31">
        <v>0</v>
      </c>
      <c r="D619" s="32">
        <v>13</v>
      </c>
      <c r="E619" s="32">
        <v>16</v>
      </c>
      <c r="F619" s="32">
        <v>12</v>
      </c>
      <c r="G619" s="32">
        <v>41</v>
      </c>
      <c r="H619" s="27"/>
      <c r="I619" s="27"/>
      <c r="J619" s="28"/>
      <c r="K619" s="28"/>
      <c r="L619" s="29"/>
    </row>
    <row r="620" spans="1:12" s="16" customFormat="1" ht="12" x14ac:dyDescent="0.15">
      <c r="A620" s="30"/>
      <c r="B620" s="25" t="s">
        <v>336</v>
      </c>
      <c r="C620" s="31">
        <v>0</v>
      </c>
      <c r="D620" s="32">
        <v>9</v>
      </c>
      <c r="E620" s="32">
        <v>17</v>
      </c>
      <c r="F620" s="32">
        <v>14</v>
      </c>
      <c r="G620" s="32">
        <v>40</v>
      </c>
      <c r="H620" s="27"/>
      <c r="I620" s="27"/>
      <c r="J620" s="28"/>
      <c r="K620" s="28"/>
      <c r="L620" s="29"/>
    </row>
    <row r="621" spans="1:12" s="16" customFormat="1" ht="12" x14ac:dyDescent="0.15">
      <c r="A621" s="30"/>
      <c r="B621" s="25" t="s">
        <v>337</v>
      </c>
      <c r="C621" s="31">
        <v>0</v>
      </c>
      <c r="D621" s="32">
        <v>8</v>
      </c>
      <c r="E621" s="32">
        <v>13</v>
      </c>
      <c r="F621" s="32">
        <v>17</v>
      </c>
      <c r="G621" s="32">
        <v>38</v>
      </c>
      <c r="H621" s="27"/>
      <c r="I621" s="27"/>
      <c r="J621" s="28"/>
      <c r="K621" s="28"/>
      <c r="L621" s="29"/>
    </row>
    <row r="622" spans="1:12" s="16" customFormat="1" ht="12" x14ac:dyDescent="0.15">
      <c r="A622" s="30"/>
      <c r="B622" s="25" t="s">
        <v>338</v>
      </c>
      <c r="C622" s="31">
        <v>0</v>
      </c>
      <c r="D622" s="32">
        <v>8</v>
      </c>
      <c r="E622" s="32">
        <v>13</v>
      </c>
      <c r="F622" s="32">
        <v>17</v>
      </c>
      <c r="G622" s="32">
        <v>38</v>
      </c>
      <c r="H622" s="27"/>
      <c r="I622" s="27"/>
      <c r="J622" s="28"/>
      <c r="K622" s="28"/>
      <c r="L622" s="29"/>
    </row>
    <row r="623" spans="1:12" s="16" customFormat="1" ht="12" x14ac:dyDescent="0.15">
      <c r="A623" s="30"/>
      <c r="B623" s="25" t="s">
        <v>339</v>
      </c>
      <c r="C623" s="31">
        <v>0</v>
      </c>
      <c r="D623" s="32">
        <v>17</v>
      </c>
      <c r="E623" s="32">
        <v>7</v>
      </c>
      <c r="F623" s="32">
        <v>12</v>
      </c>
      <c r="G623" s="32">
        <v>36</v>
      </c>
      <c r="H623" s="27"/>
      <c r="I623" s="27"/>
      <c r="J623" s="28"/>
      <c r="K623" s="28"/>
      <c r="L623" s="29"/>
    </row>
    <row r="624" spans="1:12" s="16" customFormat="1" ht="12" x14ac:dyDescent="0.15">
      <c r="A624" s="30"/>
      <c r="B624" s="25" t="s">
        <v>340</v>
      </c>
      <c r="C624" s="31">
        <v>0</v>
      </c>
      <c r="D624" s="32">
        <v>11</v>
      </c>
      <c r="E624" s="32">
        <v>13</v>
      </c>
      <c r="F624" s="32">
        <v>13</v>
      </c>
      <c r="G624" s="32">
        <v>37</v>
      </c>
      <c r="H624" s="27"/>
      <c r="I624" s="27"/>
      <c r="J624" s="28"/>
      <c r="K624" s="28"/>
      <c r="L624" s="29"/>
    </row>
    <row r="625" spans="1:12" s="16" customFormat="1" ht="12" x14ac:dyDescent="0.15">
      <c r="A625" s="30"/>
      <c r="B625" s="25" t="s">
        <v>341</v>
      </c>
      <c r="C625" s="31">
        <v>0</v>
      </c>
      <c r="D625" s="32">
        <v>11</v>
      </c>
      <c r="E625" s="32">
        <v>13</v>
      </c>
      <c r="F625" s="32">
        <v>13</v>
      </c>
      <c r="G625" s="32">
        <v>37</v>
      </c>
      <c r="H625" s="27"/>
      <c r="I625" s="27"/>
      <c r="J625" s="28"/>
      <c r="K625" s="28"/>
      <c r="L625" s="29"/>
    </row>
    <row r="626" spans="1:12" s="16" customFormat="1" ht="12" x14ac:dyDescent="0.15">
      <c r="A626" s="30"/>
      <c r="B626" s="25" t="s">
        <v>342</v>
      </c>
      <c r="C626" s="31">
        <v>0</v>
      </c>
      <c r="D626" s="32">
        <v>5</v>
      </c>
      <c r="E626" s="32">
        <v>15</v>
      </c>
      <c r="F626" s="32">
        <v>14</v>
      </c>
      <c r="G626" s="32">
        <v>34</v>
      </c>
      <c r="H626" s="27"/>
      <c r="I626" s="27"/>
      <c r="J626" s="28"/>
      <c r="K626" s="28"/>
      <c r="L626" s="29"/>
    </row>
    <row r="627" spans="1:12" s="16" customFormat="1" ht="12" x14ac:dyDescent="0.15">
      <c r="A627" s="30"/>
      <c r="B627" s="25" t="s">
        <v>343</v>
      </c>
      <c r="C627" s="31">
        <v>0</v>
      </c>
      <c r="D627" s="32">
        <v>4</v>
      </c>
      <c r="E627" s="32">
        <v>16</v>
      </c>
      <c r="F627" s="32">
        <v>12</v>
      </c>
      <c r="G627" s="32">
        <v>32</v>
      </c>
      <c r="H627" s="27"/>
      <c r="I627" s="27"/>
      <c r="J627" s="28"/>
      <c r="K627" s="28"/>
      <c r="L627" s="29"/>
    </row>
    <row r="628" spans="1:12" x14ac:dyDescent="0.15">
      <c r="A628" s="30"/>
      <c r="B628" s="25" t="s">
        <v>344</v>
      </c>
      <c r="C628" s="31">
        <v>0</v>
      </c>
      <c r="D628" s="32">
        <v>16</v>
      </c>
      <c r="E628" s="32">
        <v>12</v>
      </c>
      <c r="F628" s="32">
        <v>16</v>
      </c>
      <c r="G628" s="32">
        <v>44</v>
      </c>
    </row>
    <row r="629" spans="1:12" s="16" customFormat="1" ht="12" x14ac:dyDescent="0.15">
      <c r="A629" s="30"/>
      <c r="B629" s="25" t="s">
        <v>345</v>
      </c>
      <c r="C629" s="31">
        <v>0</v>
      </c>
      <c r="D629" s="32">
        <v>9</v>
      </c>
      <c r="E629" s="32">
        <v>10</v>
      </c>
      <c r="F629" s="32">
        <v>14</v>
      </c>
      <c r="G629" s="32">
        <v>33</v>
      </c>
      <c r="H629" s="14"/>
      <c r="I629" s="14"/>
    </row>
    <row r="630" spans="1:12" s="16" customFormat="1" ht="12" x14ac:dyDescent="0.15">
      <c r="A630" s="30"/>
      <c r="B630" s="25" t="s">
        <v>346</v>
      </c>
      <c r="C630" s="31">
        <v>0</v>
      </c>
      <c r="D630" s="32">
        <v>8</v>
      </c>
      <c r="E630" s="32">
        <v>9</v>
      </c>
      <c r="F630" s="32">
        <v>12</v>
      </c>
      <c r="G630" s="32">
        <v>29</v>
      </c>
      <c r="H630" s="14"/>
      <c r="I630" s="14"/>
    </row>
    <row r="631" spans="1:12" x14ac:dyDescent="0.15">
      <c r="A631" s="30"/>
      <c r="B631" s="25" t="s">
        <v>347</v>
      </c>
      <c r="C631" s="31">
        <v>0</v>
      </c>
      <c r="D631" s="32">
        <v>5</v>
      </c>
      <c r="E631" s="32">
        <v>10</v>
      </c>
      <c r="F631" s="32">
        <v>14</v>
      </c>
      <c r="G631" s="32">
        <v>29</v>
      </c>
    </row>
    <row r="632" spans="1:12" x14ac:dyDescent="0.15">
      <c r="A632" s="30"/>
      <c r="B632" s="25" t="s">
        <v>348</v>
      </c>
      <c r="C632" s="31">
        <v>0</v>
      </c>
      <c r="D632" s="32">
        <v>5</v>
      </c>
      <c r="E632" s="32">
        <v>11</v>
      </c>
      <c r="F632" s="32">
        <v>10</v>
      </c>
      <c r="G632" s="32">
        <v>26</v>
      </c>
    </row>
    <row r="633" spans="1:12" x14ac:dyDescent="0.15">
      <c r="A633" s="30"/>
      <c r="B633" s="25" t="s">
        <v>349</v>
      </c>
      <c r="C633" s="31">
        <v>0</v>
      </c>
      <c r="D633" s="32">
        <v>11</v>
      </c>
      <c r="E633" s="32">
        <v>14</v>
      </c>
      <c r="F633" s="32">
        <v>10</v>
      </c>
      <c r="G633" s="32">
        <v>35</v>
      </c>
    </row>
    <row r="634" spans="1:12" x14ac:dyDescent="0.15">
      <c r="A634" s="30"/>
      <c r="B634" s="25" t="s">
        <v>350</v>
      </c>
      <c r="C634" s="31">
        <v>0</v>
      </c>
      <c r="D634" s="32">
        <v>9</v>
      </c>
      <c r="E634" s="32">
        <v>15</v>
      </c>
      <c r="F634" s="32">
        <v>13</v>
      </c>
      <c r="G634" s="32">
        <v>37</v>
      </c>
    </row>
    <row r="635" spans="1:12" x14ac:dyDescent="0.15">
      <c r="A635" s="30"/>
      <c r="B635" s="25" t="s">
        <v>351</v>
      </c>
      <c r="C635" s="31">
        <v>0</v>
      </c>
      <c r="D635" s="32">
        <v>9</v>
      </c>
      <c r="E635" s="32">
        <v>16</v>
      </c>
      <c r="F635" s="32">
        <v>19</v>
      </c>
      <c r="G635" s="32">
        <v>44</v>
      </c>
    </row>
    <row r="636" spans="1:12" x14ac:dyDescent="0.15">
      <c r="A636" s="30"/>
      <c r="B636" s="25" t="s">
        <v>352</v>
      </c>
      <c r="C636" s="31">
        <v>0</v>
      </c>
      <c r="D636" s="32">
        <v>8</v>
      </c>
      <c r="E636" s="32">
        <v>11</v>
      </c>
      <c r="F636" s="32">
        <v>15</v>
      </c>
      <c r="G636" s="32">
        <v>34</v>
      </c>
    </row>
    <row r="637" spans="1:12" x14ac:dyDescent="0.15">
      <c r="A637" s="30"/>
      <c r="B637" s="25" t="s">
        <v>353</v>
      </c>
      <c r="C637" s="31">
        <v>0</v>
      </c>
      <c r="D637" s="32">
        <v>9</v>
      </c>
      <c r="E637" s="32">
        <v>16</v>
      </c>
      <c r="F637" s="32">
        <v>16</v>
      </c>
      <c r="G637" s="32">
        <v>41</v>
      </c>
    </row>
    <row r="638" spans="1:12" x14ac:dyDescent="0.15">
      <c r="A638" s="30"/>
      <c r="B638" s="25" t="s">
        <v>354</v>
      </c>
      <c r="C638" s="31">
        <v>0</v>
      </c>
      <c r="D638" s="32">
        <v>8</v>
      </c>
      <c r="E638" s="32">
        <v>12</v>
      </c>
      <c r="F638" s="32">
        <v>16</v>
      </c>
      <c r="G638" s="32">
        <v>36</v>
      </c>
    </row>
    <row r="639" spans="1:12" x14ac:dyDescent="0.15">
      <c r="A639" s="30"/>
      <c r="B639" s="25" t="s">
        <v>355</v>
      </c>
      <c r="C639" s="31">
        <v>0</v>
      </c>
      <c r="D639" s="32">
        <v>10</v>
      </c>
      <c r="E639" s="32">
        <v>14</v>
      </c>
      <c r="F639" s="32">
        <v>16</v>
      </c>
      <c r="G639" s="32">
        <v>40</v>
      </c>
    </row>
    <row r="640" spans="1:12" x14ac:dyDescent="0.15">
      <c r="A640" s="30"/>
      <c r="B640" s="25" t="s">
        <v>356</v>
      </c>
      <c r="C640" s="31">
        <v>0</v>
      </c>
      <c r="D640" s="32">
        <v>8</v>
      </c>
      <c r="E640" s="32">
        <v>14</v>
      </c>
      <c r="F640" s="32">
        <v>13</v>
      </c>
      <c r="G640" s="32">
        <v>35</v>
      </c>
    </row>
    <row r="641" spans="1:7" x14ac:dyDescent="0.15">
      <c r="A641" s="30"/>
      <c r="B641" s="25" t="s">
        <v>357</v>
      </c>
      <c r="C641" s="31">
        <v>0</v>
      </c>
      <c r="D641" s="32">
        <f>$D$24</f>
        <v>21</v>
      </c>
      <c r="E641" s="32">
        <f>$E$24</f>
        <v>20</v>
      </c>
      <c r="F641" s="32">
        <f>$F$24</f>
        <v>14</v>
      </c>
      <c r="G641" s="32">
        <f>$G$24</f>
        <v>58</v>
      </c>
    </row>
    <row r="642" spans="1:7" x14ac:dyDescent="0.15">
      <c r="A642" s="30"/>
      <c r="B642" s="25" t="s">
        <v>358</v>
      </c>
      <c r="C642" s="31">
        <v>0</v>
      </c>
      <c r="D642" s="32">
        <v>6</v>
      </c>
      <c r="E642" s="32">
        <v>12</v>
      </c>
      <c r="F642" s="32">
        <v>9</v>
      </c>
      <c r="G642" s="32">
        <v>27</v>
      </c>
    </row>
    <row r="643" spans="1:7" x14ac:dyDescent="0.15">
      <c r="A643" s="30"/>
      <c r="B643" s="25" t="s">
        <v>359</v>
      </c>
      <c r="C643" s="31">
        <v>0</v>
      </c>
      <c r="D643" s="32">
        <v>8</v>
      </c>
      <c r="E643" s="32">
        <v>12</v>
      </c>
      <c r="F643" s="32">
        <v>7</v>
      </c>
      <c r="G643" s="32">
        <v>27</v>
      </c>
    </row>
    <row r="644" spans="1:7" x14ac:dyDescent="0.15">
      <c r="A644" s="30"/>
      <c r="B644" s="25" t="s">
        <v>360</v>
      </c>
      <c r="C644" s="31">
        <v>0</v>
      </c>
      <c r="D644" s="32">
        <v>8</v>
      </c>
      <c r="E644" s="32">
        <v>12</v>
      </c>
      <c r="F644" s="32">
        <v>7</v>
      </c>
      <c r="G644" s="32">
        <v>27</v>
      </c>
    </row>
    <row r="645" spans="1:7" x14ac:dyDescent="0.15">
      <c r="A645" s="30"/>
      <c r="B645" s="25" t="s">
        <v>361</v>
      </c>
      <c r="C645" s="31">
        <v>0</v>
      </c>
      <c r="D645" s="32">
        <v>11</v>
      </c>
      <c r="E645" s="32">
        <v>8</v>
      </c>
      <c r="F645" s="32">
        <v>9</v>
      </c>
      <c r="G645" s="32">
        <v>28</v>
      </c>
    </row>
    <row r="646" spans="1:7" x14ac:dyDescent="0.15">
      <c r="A646" s="30"/>
      <c r="B646" s="25" t="s">
        <v>362</v>
      </c>
      <c r="C646" s="31">
        <v>0</v>
      </c>
      <c r="D646" s="32">
        <v>6</v>
      </c>
      <c r="E646" s="32">
        <v>10</v>
      </c>
      <c r="F646" s="32">
        <v>11</v>
      </c>
      <c r="G646" s="32">
        <v>27</v>
      </c>
    </row>
    <row r="647" spans="1:7" x14ac:dyDescent="0.15">
      <c r="A647" s="30"/>
      <c r="B647" s="25" t="s">
        <v>363</v>
      </c>
      <c r="C647" s="31">
        <v>0</v>
      </c>
      <c r="D647" s="32">
        <v>5</v>
      </c>
      <c r="E647" s="32">
        <v>6</v>
      </c>
      <c r="F647" s="32">
        <v>10</v>
      </c>
      <c r="G647" s="32">
        <v>21</v>
      </c>
    </row>
    <row r="648" spans="1:7" x14ac:dyDescent="0.15">
      <c r="A648" s="30"/>
      <c r="B648" s="25" t="s">
        <v>364</v>
      </c>
      <c r="C648" s="31">
        <v>0</v>
      </c>
      <c r="D648" s="32">
        <v>5</v>
      </c>
      <c r="E648" s="32">
        <v>12</v>
      </c>
      <c r="F648" s="32">
        <v>17</v>
      </c>
      <c r="G648" s="32">
        <v>34</v>
      </c>
    </row>
    <row r="649" spans="1:7" x14ac:dyDescent="0.15">
      <c r="A649" s="30"/>
      <c r="B649" s="25" t="s">
        <v>365</v>
      </c>
      <c r="C649" s="31">
        <v>0</v>
      </c>
      <c r="D649" s="32">
        <v>8</v>
      </c>
      <c r="E649" s="32">
        <v>8</v>
      </c>
      <c r="F649" s="32">
        <v>16</v>
      </c>
      <c r="G649" s="32">
        <v>32</v>
      </c>
    </row>
    <row r="650" spans="1:7" x14ac:dyDescent="0.15">
      <c r="A650" s="30"/>
      <c r="B650" s="25" t="s">
        <v>366</v>
      </c>
      <c r="C650" s="31">
        <v>0</v>
      </c>
      <c r="D650" s="32">
        <v>5</v>
      </c>
      <c r="E650" s="32">
        <v>10</v>
      </c>
      <c r="F650" s="32">
        <v>13</v>
      </c>
      <c r="G650" s="32">
        <v>28</v>
      </c>
    </row>
    <row r="651" spans="1:7" x14ac:dyDescent="0.15">
      <c r="A651" s="30"/>
      <c r="B651" s="25" t="s">
        <v>367</v>
      </c>
      <c r="C651" s="31">
        <v>0</v>
      </c>
      <c r="D651" s="32">
        <v>11</v>
      </c>
      <c r="E651" s="32">
        <v>9</v>
      </c>
      <c r="F651" s="32">
        <v>16</v>
      </c>
      <c r="G651" s="32">
        <v>36</v>
      </c>
    </row>
    <row r="652" spans="1:7" x14ac:dyDescent="0.15">
      <c r="A652" s="30"/>
      <c r="B652" s="25" t="s">
        <v>368</v>
      </c>
      <c r="C652" s="31">
        <v>0</v>
      </c>
      <c r="D652" s="32">
        <v>14</v>
      </c>
      <c r="E652" s="32">
        <v>10</v>
      </c>
      <c r="F652" s="32">
        <v>16</v>
      </c>
      <c r="G652" s="32">
        <v>40</v>
      </c>
    </row>
    <row r="653" spans="1:7" x14ac:dyDescent="0.15">
      <c r="A653" s="30"/>
      <c r="B653" s="25" t="s">
        <v>369</v>
      </c>
      <c r="C653" s="31">
        <v>0</v>
      </c>
      <c r="D653" s="32">
        <v>9</v>
      </c>
      <c r="E653" s="32">
        <v>10</v>
      </c>
      <c r="F653" s="32">
        <v>16</v>
      </c>
      <c r="G653" s="32">
        <v>35</v>
      </c>
    </row>
    <row r="654" spans="1:7" x14ac:dyDescent="0.15">
      <c r="A654" s="30"/>
      <c r="B654" s="25" t="s">
        <v>370</v>
      </c>
      <c r="C654" s="31">
        <v>0</v>
      </c>
      <c r="D654" s="32">
        <v>8</v>
      </c>
      <c r="E654" s="32">
        <v>5</v>
      </c>
      <c r="F654" s="32">
        <v>19</v>
      </c>
      <c r="G654" s="32">
        <v>32</v>
      </c>
    </row>
    <row r="655" spans="1:7" x14ac:dyDescent="0.15">
      <c r="A655" s="30"/>
      <c r="B655" s="25" t="s">
        <v>371</v>
      </c>
      <c r="C655" s="31">
        <v>0</v>
      </c>
      <c r="D655" s="32">
        <v>4</v>
      </c>
      <c r="E655" s="32">
        <v>8</v>
      </c>
      <c r="F655" s="32">
        <v>21</v>
      </c>
      <c r="G655" s="32">
        <v>33</v>
      </c>
    </row>
    <row r="656" spans="1:7" x14ac:dyDescent="0.15">
      <c r="A656" s="30"/>
      <c r="B656" s="25" t="s">
        <v>372</v>
      </c>
      <c r="C656" s="31">
        <v>0</v>
      </c>
      <c r="D656" s="32">
        <v>6</v>
      </c>
      <c r="E656" s="32">
        <v>11</v>
      </c>
      <c r="F656" s="32">
        <v>18</v>
      </c>
      <c r="G656" s="32">
        <f>$G$24</f>
        <v>58</v>
      </c>
    </row>
    <row r="657" spans="1:7" x14ac:dyDescent="0.15">
      <c r="A657" s="30"/>
      <c r="B657" s="25" t="s">
        <v>373</v>
      </c>
      <c r="C657" s="31">
        <v>0</v>
      </c>
      <c r="D657" s="32">
        <v>11</v>
      </c>
      <c r="E657" s="32">
        <v>10</v>
      </c>
      <c r="F657" s="32">
        <v>19</v>
      </c>
      <c r="G657" s="32">
        <v>40</v>
      </c>
    </row>
    <row r="658" spans="1:7" x14ac:dyDescent="0.15">
      <c r="A658" s="30"/>
      <c r="B658" s="25" t="s">
        <v>374</v>
      </c>
      <c r="C658" s="31">
        <v>0</v>
      </c>
      <c r="D658" s="32">
        <v>8</v>
      </c>
      <c r="E658" s="32">
        <v>7</v>
      </c>
      <c r="F658" s="32">
        <v>17</v>
      </c>
      <c r="G658" s="32">
        <v>32</v>
      </c>
    </row>
    <row r="659" spans="1:7" x14ac:dyDescent="0.15">
      <c r="A659" s="30"/>
      <c r="B659" s="25" t="s">
        <v>375</v>
      </c>
      <c r="C659" s="31">
        <v>0</v>
      </c>
      <c r="D659" s="32">
        <v>7</v>
      </c>
      <c r="E659" s="32">
        <v>10</v>
      </c>
      <c r="F659" s="32">
        <v>15</v>
      </c>
      <c r="G659" s="32">
        <v>32</v>
      </c>
    </row>
    <row r="660" spans="1:7" x14ac:dyDescent="0.15">
      <c r="A660" s="30"/>
      <c r="B660" s="25" t="s">
        <v>376</v>
      </c>
      <c r="C660" s="31">
        <v>0</v>
      </c>
      <c r="D660" s="32">
        <v>4</v>
      </c>
      <c r="E660" s="32">
        <v>9</v>
      </c>
      <c r="F660" s="32">
        <v>13</v>
      </c>
      <c r="G660" s="32">
        <v>26</v>
      </c>
    </row>
    <row r="661" spans="1:7" x14ac:dyDescent="0.15">
      <c r="A661" s="30"/>
      <c r="B661" s="25" t="s">
        <v>377</v>
      </c>
      <c r="C661" s="31">
        <v>0</v>
      </c>
      <c r="D661" s="32">
        <v>4</v>
      </c>
      <c r="E661" s="32">
        <v>9</v>
      </c>
      <c r="F661" s="32">
        <v>13</v>
      </c>
      <c r="G661" s="32">
        <v>26</v>
      </c>
    </row>
    <row r="662" spans="1:7" x14ac:dyDescent="0.15">
      <c r="A662" s="30"/>
      <c r="B662" s="25" t="s">
        <v>378</v>
      </c>
      <c r="C662" s="31">
        <v>0</v>
      </c>
      <c r="D662" s="32">
        <v>5</v>
      </c>
      <c r="E662" s="32">
        <v>20</v>
      </c>
      <c r="F662" s="32">
        <v>20</v>
      </c>
      <c r="G662" s="32">
        <v>45</v>
      </c>
    </row>
    <row r="663" spans="1:7" x14ac:dyDescent="0.15">
      <c r="A663" s="30"/>
      <c r="B663" s="25" t="s">
        <v>379</v>
      </c>
      <c r="C663" s="31">
        <v>0</v>
      </c>
      <c r="D663" s="32">
        <v>7</v>
      </c>
      <c r="E663" s="32">
        <v>17</v>
      </c>
      <c r="F663" s="32">
        <v>17</v>
      </c>
      <c r="G663" s="32">
        <v>41</v>
      </c>
    </row>
    <row r="664" spans="1:7" x14ac:dyDescent="0.15">
      <c r="A664" s="30"/>
      <c r="B664" s="25" t="s">
        <v>380</v>
      </c>
      <c r="C664" s="31">
        <v>0</v>
      </c>
      <c r="D664" s="32">
        <v>17</v>
      </c>
      <c r="E664" s="32">
        <v>15</v>
      </c>
      <c r="F664" s="32">
        <v>11</v>
      </c>
      <c r="G664" s="32">
        <v>43</v>
      </c>
    </row>
    <row r="665" spans="1:7" x14ac:dyDescent="0.15">
      <c r="A665" s="30"/>
      <c r="B665" s="25" t="s">
        <v>381</v>
      </c>
      <c r="C665" s="31">
        <v>0</v>
      </c>
      <c r="D665" s="32">
        <v>7</v>
      </c>
      <c r="E665" s="32">
        <v>13</v>
      </c>
      <c r="F665" s="32">
        <v>20</v>
      </c>
      <c r="G665" s="32">
        <v>40</v>
      </c>
    </row>
    <row r="666" spans="1:7" x14ac:dyDescent="0.15">
      <c r="A666" s="30"/>
      <c r="B666" s="25" t="s">
        <v>382</v>
      </c>
      <c r="C666" s="31">
        <v>0</v>
      </c>
      <c r="D666" s="32">
        <v>3</v>
      </c>
      <c r="E666" s="32">
        <v>16</v>
      </c>
      <c r="F666" s="32">
        <v>28</v>
      </c>
      <c r="G666" s="32">
        <v>47</v>
      </c>
    </row>
    <row r="667" spans="1:7" x14ac:dyDescent="0.15">
      <c r="A667" s="30"/>
      <c r="B667" s="25" t="s">
        <v>383</v>
      </c>
      <c r="C667" s="31">
        <v>0</v>
      </c>
      <c r="D667" s="32">
        <v>3</v>
      </c>
      <c r="E667" s="32">
        <v>10</v>
      </c>
      <c r="F667" s="32">
        <v>27</v>
      </c>
      <c r="G667" s="32">
        <v>40</v>
      </c>
    </row>
    <row r="668" spans="1:7" x14ac:dyDescent="0.15">
      <c r="A668" s="30"/>
      <c r="B668" s="25" t="s">
        <v>384</v>
      </c>
      <c r="C668" s="31">
        <v>0</v>
      </c>
      <c r="D668" s="32">
        <v>5</v>
      </c>
      <c r="E668" s="32">
        <v>13</v>
      </c>
      <c r="F668" s="32">
        <v>22</v>
      </c>
      <c r="G668" s="32">
        <v>40</v>
      </c>
    </row>
    <row r="669" spans="1:7" x14ac:dyDescent="0.15">
      <c r="A669" s="30"/>
      <c r="B669" s="25" t="s">
        <v>385</v>
      </c>
      <c r="C669" s="31">
        <v>0</v>
      </c>
      <c r="D669" s="32">
        <v>6</v>
      </c>
      <c r="E669" s="32">
        <v>10</v>
      </c>
      <c r="F669" s="32">
        <v>25</v>
      </c>
      <c r="G669" s="32">
        <v>41</v>
      </c>
    </row>
    <row r="670" spans="1:7" x14ac:dyDescent="0.15">
      <c r="A670" s="30"/>
      <c r="B670" s="25" t="s">
        <v>386</v>
      </c>
      <c r="C670" s="31">
        <v>0</v>
      </c>
      <c r="D670" s="32">
        <v>5</v>
      </c>
      <c r="E670" s="32">
        <v>15</v>
      </c>
      <c r="F670" s="32">
        <v>36</v>
      </c>
      <c r="G670" s="32">
        <v>56</v>
      </c>
    </row>
    <row r="671" spans="1:7" x14ac:dyDescent="0.15">
      <c r="A671" s="30"/>
      <c r="B671" s="25" t="s">
        <v>387</v>
      </c>
      <c r="C671" s="31">
        <v>0</v>
      </c>
      <c r="D671" s="32">
        <v>2</v>
      </c>
      <c r="E671" s="32">
        <v>12</v>
      </c>
      <c r="F671" s="32">
        <v>32</v>
      </c>
      <c r="G671" s="32">
        <v>46</v>
      </c>
    </row>
    <row r="672" spans="1:7" x14ac:dyDescent="0.15">
      <c r="A672" s="30"/>
      <c r="B672" s="25" t="s">
        <v>388</v>
      </c>
      <c r="C672" s="31">
        <v>0</v>
      </c>
      <c r="D672" s="32">
        <v>7</v>
      </c>
      <c r="E672" s="32">
        <v>7</v>
      </c>
      <c r="F672" s="32">
        <v>21</v>
      </c>
      <c r="G672" s="32">
        <v>35</v>
      </c>
    </row>
    <row r="673" spans="2:7" x14ac:dyDescent="0.15">
      <c r="B673" s="25" t="s">
        <v>389</v>
      </c>
      <c r="C673" s="31">
        <v>0</v>
      </c>
      <c r="D673" s="32">
        <v>6</v>
      </c>
      <c r="E673" s="32">
        <v>12</v>
      </c>
      <c r="F673" s="32">
        <v>20</v>
      </c>
      <c r="G673" s="32">
        <v>38</v>
      </c>
    </row>
    <row r="674" spans="2:7" x14ac:dyDescent="0.15">
      <c r="B674" s="25" t="s">
        <v>390</v>
      </c>
      <c r="C674" s="31">
        <v>0</v>
      </c>
      <c r="D674" s="32">
        <v>10</v>
      </c>
      <c r="E674" s="32">
        <v>18</v>
      </c>
      <c r="F674" s="32">
        <v>23</v>
      </c>
      <c r="G674" s="32">
        <v>51</v>
      </c>
    </row>
    <row r="675" spans="2:7" x14ac:dyDescent="0.15">
      <c r="B675" s="25" t="s">
        <v>391</v>
      </c>
      <c r="C675" s="31">
        <v>0</v>
      </c>
      <c r="D675" s="32">
        <v>9</v>
      </c>
      <c r="E675" s="32">
        <v>19</v>
      </c>
      <c r="F675" s="32">
        <v>21</v>
      </c>
      <c r="G675" s="32">
        <v>49</v>
      </c>
    </row>
    <row r="676" spans="2:7" x14ac:dyDescent="0.15">
      <c r="B676" s="25" t="s">
        <v>392</v>
      </c>
      <c r="C676" s="31">
        <v>0</v>
      </c>
      <c r="D676" s="32">
        <v>9</v>
      </c>
      <c r="E676" s="32">
        <v>19</v>
      </c>
      <c r="F676" s="32">
        <v>17</v>
      </c>
      <c r="G676" s="32">
        <v>45</v>
      </c>
    </row>
    <row r="677" spans="2:7" x14ac:dyDescent="0.15">
      <c r="B677" s="25" t="s">
        <v>393</v>
      </c>
      <c r="C677" s="31">
        <v>0</v>
      </c>
      <c r="D677" s="32">
        <v>11</v>
      </c>
      <c r="E677" s="32">
        <v>15</v>
      </c>
      <c r="F677" s="32">
        <v>19</v>
      </c>
      <c r="G677" s="32">
        <v>45</v>
      </c>
    </row>
    <row r="678" spans="2:7" x14ac:dyDescent="0.15">
      <c r="B678" s="25" t="s">
        <v>394</v>
      </c>
      <c r="C678" s="31">
        <v>0</v>
      </c>
      <c r="D678" s="32">
        <v>10</v>
      </c>
      <c r="E678" s="32">
        <v>15</v>
      </c>
      <c r="F678" s="32">
        <v>17</v>
      </c>
      <c r="G678" s="32">
        <v>42</v>
      </c>
    </row>
    <row r="679" spans="2:7" x14ac:dyDescent="0.15">
      <c r="B679" s="25" t="s">
        <v>395</v>
      </c>
      <c r="C679" s="31">
        <v>0</v>
      </c>
      <c r="D679" s="32">
        <v>10</v>
      </c>
      <c r="E679" s="32">
        <v>15</v>
      </c>
      <c r="F679" s="32">
        <v>17</v>
      </c>
      <c r="G679" s="32">
        <v>42</v>
      </c>
    </row>
    <row r="680" spans="2:7" x14ac:dyDescent="0.15">
      <c r="B680" s="25" t="s">
        <v>396</v>
      </c>
      <c r="C680" s="31">
        <v>0</v>
      </c>
      <c r="D680" s="32">
        <v>13</v>
      </c>
      <c r="E680" s="32">
        <v>17</v>
      </c>
      <c r="F680" s="32">
        <v>19</v>
      </c>
      <c r="G680" s="32">
        <v>49</v>
      </c>
    </row>
    <row r="681" spans="2:7" x14ac:dyDescent="0.15">
      <c r="B681" s="25" t="s">
        <v>397</v>
      </c>
      <c r="C681" s="31">
        <v>0</v>
      </c>
      <c r="D681" s="32">
        <v>13</v>
      </c>
      <c r="E681" s="32">
        <v>17</v>
      </c>
      <c r="F681" s="32">
        <v>19</v>
      </c>
      <c r="G681" s="32">
        <v>49</v>
      </c>
    </row>
    <row r="682" spans="2:7" x14ac:dyDescent="0.15">
      <c r="B682" s="25" t="s">
        <v>398</v>
      </c>
      <c r="C682" s="31">
        <v>0</v>
      </c>
      <c r="D682" s="32">
        <v>15</v>
      </c>
      <c r="E682" s="32">
        <v>15</v>
      </c>
      <c r="F682" s="32">
        <v>19</v>
      </c>
      <c r="G682" s="32">
        <v>49</v>
      </c>
    </row>
    <row r="683" spans="2:7" x14ac:dyDescent="0.15">
      <c r="B683" s="25" t="s">
        <v>399</v>
      </c>
      <c r="C683" s="31">
        <v>0</v>
      </c>
      <c r="D683" s="32">
        <v>12</v>
      </c>
      <c r="E683" s="32">
        <v>15</v>
      </c>
      <c r="F683" s="32">
        <v>19</v>
      </c>
      <c r="G683" s="32">
        <v>46</v>
      </c>
    </row>
    <row r="684" spans="2:7" x14ac:dyDescent="0.15">
      <c r="B684" s="25" t="s">
        <v>400</v>
      </c>
      <c r="C684" s="31">
        <v>0</v>
      </c>
      <c r="D684" s="32">
        <v>13</v>
      </c>
      <c r="E684" s="32">
        <v>10</v>
      </c>
      <c r="F684" s="32">
        <v>13</v>
      </c>
      <c r="G684" s="32">
        <v>36</v>
      </c>
    </row>
    <row r="685" spans="2:7" x14ac:dyDescent="0.15">
      <c r="B685" s="25" t="s">
        <v>401</v>
      </c>
      <c r="C685" s="31">
        <v>0</v>
      </c>
      <c r="D685" s="32">
        <v>12</v>
      </c>
      <c r="E685" s="32">
        <v>8</v>
      </c>
      <c r="F685" s="32">
        <v>19</v>
      </c>
      <c r="G685" s="32">
        <v>39</v>
      </c>
    </row>
    <row r="686" spans="2:7" x14ac:dyDescent="0.15">
      <c r="B686" s="25" t="s">
        <v>402</v>
      </c>
      <c r="C686" s="31">
        <v>0</v>
      </c>
      <c r="D686" s="32">
        <v>13</v>
      </c>
      <c r="E686" s="32">
        <v>10</v>
      </c>
      <c r="F686" s="32">
        <v>18</v>
      </c>
      <c r="G686" s="32">
        <v>41</v>
      </c>
    </row>
    <row r="687" spans="2:7" x14ac:dyDescent="0.15">
      <c r="B687" s="25" t="s">
        <v>403</v>
      </c>
      <c r="C687" s="31">
        <v>0</v>
      </c>
      <c r="D687" s="32">
        <v>8</v>
      </c>
      <c r="E687" s="32">
        <v>17</v>
      </c>
      <c r="F687" s="32">
        <v>21</v>
      </c>
      <c r="G687" s="32">
        <v>46</v>
      </c>
    </row>
    <row r="688" spans="2:7" x14ac:dyDescent="0.15">
      <c r="B688" s="25" t="s">
        <v>404</v>
      </c>
      <c r="C688" s="31">
        <v>0</v>
      </c>
      <c r="D688" s="32">
        <v>7</v>
      </c>
      <c r="E688" s="32">
        <v>13</v>
      </c>
      <c r="F688" s="32">
        <v>24</v>
      </c>
      <c r="G688" s="32">
        <v>44</v>
      </c>
    </row>
    <row r="689" spans="2:7" x14ac:dyDescent="0.15">
      <c r="B689" s="25" t="s">
        <v>405</v>
      </c>
      <c r="C689" s="31">
        <v>0</v>
      </c>
      <c r="D689" s="32">
        <v>7</v>
      </c>
      <c r="E689" s="32">
        <v>13</v>
      </c>
      <c r="F689" s="32">
        <v>24</v>
      </c>
      <c r="G689" s="32">
        <v>44</v>
      </c>
    </row>
    <row r="690" spans="2:7" x14ac:dyDescent="0.15">
      <c r="B690" s="25" t="s">
        <v>406</v>
      </c>
      <c r="C690" s="31">
        <v>0</v>
      </c>
      <c r="D690" s="32">
        <v>6</v>
      </c>
      <c r="E690" s="32">
        <v>13</v>
      </c>
      <c r="F690" s="32">
        <v>16</v>
      </c>
      <c r="G690" s="32">
        <v>35</v>
      </c>
    </row>
    <row r="691" spans="2:7" x14ac:dyDescent="0.15">
      <c r="B691" s="25" t="s">
        <v>407</v>
      </c>
      <c r="C691" s="31">
        <v>0</v>
      </c>
      <c r="D691" s="32">
        <v>6</v>
      </c>
      <c r="E691" s="32">
        <v>13</v>
      </c>
      <c r="F691" s="32">
        <v>16</v>
      </c>
      <c r="G691" s="32">
        <v>35</v>
      </c>
    </row>
    <row r="692" spans="2:7" x14ac:dyDescent="0.15">
      <c r="B692" s="25" t="s">
        <v>408</v>
      </c>
      <c r="C692" s="31">
        <v>0</v>
      </c>
      <c r="D692" s="32">
        <v>5</v>
      </c>
      <c r="E692" s="32">
        <v>14</v>
      </c>
      <c r="F692" s="32">
        <v>14</v>
      </c>
      <c r="G692" s="32">
        <v>33</v>
      </c>
    </row>
    <row r="693" spans="2:7" x14ac:dyDescent="0.15">
      <c r="B693" s="25" t="s">
        <v>409</v>
      </c>
      <c r="C693" s="31">
        <v>0</v>
      </c>
      <c r="D693" s="32">
        <v>7</v>
      </c>
      <c r="E693" s="32">
        <v>11</v>
      </c>
      <c r="F693" s="32">
        <v>11</v>
      </c>
      <c r="G693" s="32">
        <v>29</v>
      </c>
    </row>
    <row r="694" spans="2:7" x14ac:dyDescent="0.15">
      <c r="B694" s="25" t="s">
        <v>410</v>
      </c>
      <c r="C694" s="31">
        <v>0</v>
      </c>
      <c r="D694" s="32">
        <v>8</v>
      </c>
      <c r="E694" s="32">
        <v>10</v>
      </c>
      <c r="F694" s="32">
        <v>13</v>
      </c>
      <c r="G694" s="32">
        <v>31</v>
      </c>
    </row>
    <row r="695" spans="2:7" x14ac:dyDescent="0.15">
      <c r="B695" s="25" t="s">
        <v>411</v>
      </c>
      <c r="C695" s="31">
        <v>0</v>
      </c>
      <c r="D695" s="32">
        <v>5</v>
      </c>
      <c r="E695" s="32">
        <v>12</v>
      </c>
      <c r="F695" s="32">
        <v>13</v>
      </c>
      <c r="G695" s="32">
        <v>30</v>
      </c>
    </row>
    <row r="696" spans="2:7" x14ac:dyDescent="0.15">
      <c r="B696" s="25" t="s">
        <v>412</v>
      </c>
      <c r="C696" s="31">
        <v>0</v>
      </c>
      <c r="D696" s="32">
        <v>8</v>
      </c>
      <c r="E696" s="32">
        <v>8</v>
      </c>
      <c r="F696" s="32">
        <v>14</v>
      </c>
      <c r="G696" s="32">
        <v>30</v>
      </c>
    </row>
    <row r="697" spans="2:7" x14ac:dyDescent="0.15">
      <c r="B697" s="25" t="s">
        <v>413</v>
      </c>
      <c r="C697" s="31">
        <v>0</v>
      </c>
      <c r="D697" s="32">
        <v>5</v>
      </c>
      <c r="E697" s="32">
        <v>8</v>
      </c>
      <c r="F697" s="32">
        <v>11</v>
      </c>
      <c r="G697" s="32">
        <v>24</v>
      </c>
    </row>
    <row r="698" spans="2:7" x14ac:dyDescent="0.15">
      <c r="B698" s="25" t="s">
        <v>414</v>
      </c>
      <c r="C698" s="31">
        <v>0</v>
      </c>
      <c r="D698" s="32">
        <v>3</v>
      </c>
      <c r="E698" s="32">
        <v>8</v>
      </c>
      <c r="F698" s="32">
        <v>13</v>
      </c>
      <c r="G698" s="32">
        <v>24</v>
      </c>
    </row>
    <row r="699" spans="2:7" x14ac:dyDescent="0.15">
      <c r="B699" s="25" t="s">
        <v>415</v>
      </c>
      <c r="C699" s="31">
        <v>0</v>
      </c>
      <c r="D699" s="32">
        <v>4</v>
      </c>
      <c r="E699" s="32">
        <v>9</v>
      </c>
      <c r="F699" s="32">
        <v>21</v>
      </c>
      <c r="G699" s="32">
        <v>34</v>
      </c>
    </row>
    <row r="700" spans="2:7" x14ac:dyDescent="0.15">
      <c r="B700" s="25" t="s">
        <v>416</v>
      </c>
      <c r="C700" s="31">
        <v>0</v>
      </c>
      <c r="D700" s="32">
        <v>4</v>
      </c>
      <c r="E700" s="32">
        <v>10</v>
      </c>
      <c r="F700" s="32">
        <v>17</v>
      </c>
      <c r="G700" s="32">
        <v>31</v>
      </c>
    </row>
    <row r="701" spans="2:7" x14ac:dyDescent="0.15">
      <c r="B701" s="25" t="s">
        <v>417</v>
      </c>
      <c r="C701" s="31">
        <v>0</v>
      </c>
      <c r="D701" s="32">
        <v>4</v>
      </c>
      <c r="E701" s="32">
        <v>8</v>
      </c>
      <c r="F701" s="32">
        <v>10</v>
      </c>
      <c r="G701" s="32">
        <v>22</v>
      </c>
    </row>
    <row r="702" spans="2:7" x14ac:dyDescent="0.15">
      <c r="B702" s="25" t="s">
        <v>418</v>
      </c>
      <c r="C702" s="31">
        <v>0</v>
      </c>
      <c r="D702" s="32">
        <v>10</v>
      </c>
      <c r="E702" s="32">
        <v>7</v>
      </c>
      <c r="F702" s="32">
        <v>20</v>
      </c>
      <c r="G702" s="32">
        <v>37</v>
      </c>
    </row>
    <row r="703" spans="2:7" x14ac:dyDescent="0.15">
      <c r="B703" s="25" t="s">
        <v>419</v>
      </c>
      <c r="C703" s="31">
        <v>0</v>
      </c>
      <c r="D703" s="32">
        <v>10</v>
      </c>
      <c r="E703" s="32">
        <v>4</v>
      </c>
      <c r="F703" s="32">
        <v>23</v>
      </c>
      <c r="G703" s="32">
        <v>37</v>
      </c>
    </row>
    <row r="704" spans="2:7" x14ac:dyDescent="0.15">
      <c r="B704" s="25" t="s">
        <v>420</v>
      </c>
      <c r="C704" s="31">
        <v>0</v>
      </c>
      <c r="D704" s="32">
        <v>9</v>
      </c>
      <c r="E704" s="32">
        <v>8</v>
      </c>
      <c r="F704" s="32">
        <v>25</v>
      </c>
      <c r="G704" s="32">
        <v>42</v>
      </c>
    </row>
    <row r="705" spans="2:7" x14ac:dyDescent="0.15">
      <c r="B705" s="25" t="s">
        <v>421</v>
      </c>
      <c r="C705" s="31">
        <v>0</v>
      </c>
      <c r="D705" s="32">
        <v>6</v>
      </c>
      <c r="E705" s="32">
        <v>9</v>
      </c>
      <c r="F705" s="32">
        <v>22</v>
      </c>
      <c r="G705" s="32">
        <v>37</v>
      </c>
    </row>
    <row r="706" spans="2:7" x14ac:dyDescent="0.15">
      <c r="B706" s="25" t="s">
        <v>422</v>
      </c>
      <c r="C706" s="31">
        <v>0</v>
      </c>
      <c r="D706" s="32">
        <v>5</v>
      </c>
      <c r="E706" s="32">
        <v>11</v>
      </c>
      <c r="F706" s="32">
        <v>18</v>
      </c>
      <c r="G706" s="32">
        <v>34</v>
      </c>
    </row>
    <row r="707" spans="2:7" x14ac:dyDescent="0.15">
      <c r="B707" s="25" t="s">
        <v>423</v>
      </c>
      <c r="C707" s="31">
        <v>0</v>
      </c>
      <c r="D707" s="32">
        <v>4</v>
      </c>
      <c r="E707" s="32">
        <v>8</v>
      </c>
      <c r="F707" s="32">
        <v>10</v>
      </c>
      <c r="G707" s="32">
        <v>22</v>
      </c>
    </row>
    <row r="708" spans="2:7" x14ac:dyDescent="0.15">
      <c r="B708" s="25" t="s">
        <v>424</v>
      </c>
      <c r="C708" s="31">
        <v>0</v>
      </c>
      <c r="D708" s="32">
        <v>4</v>
      </c>
      <c r="E708" s="32">
        <v>7</v>
      </c>
      <c r="F708" s="32">
        <v>12</v>
      </c>
      <c r="G708" s="32">
        <v>23</v>
      </c>
    </row>
    <row r="709" spans="2:7" x14ac:dyDescent="0.15">
      <c r="B709" s="25" t="s">
        <v>425</v>
      </c>
      <c r="C709" s="31">
        <v>0</v>
      </c>
      <c r="D709" s="32">
        <v>2</v>
      </c>
      <c r="E709" s="32">
        <v>14</v>
      </c>
      <c r="F709" s="32">
        <v>21</v>
      </c>
      <c r="G709" s="32">
        <v>37</v>
      </c>
    </row>
    <row r="710" spans="2:7" x14ac:dyDescent="0.15">
      <c r="B710" s="25" t="s">
        <v>426</v>
      </c>
      <c r="C710" s="31">
        <v>0</v>
      </c>
      <c r="D710" s="32">
        <v>7</v>
      </c>
      <c r="E710" s="32">
        <v>14</v>
      </c>
      <c r="F710" s="32">
        <v>16</v>
      </c>
      <c r="G710" s="32">
        <v>37</v>
      </c>
    </row>
    <row r="711" spans="2:7" x14ac:dyDescent="0.15">
      <c r="B711" s="25" t="s">
        <v>427</v>
      </c>
      <c r="C711" s="31">
        <v>0</v>
      </c>
      <c r="D711" s="32">
        <f>$D$24</f>
        <v>21</v>
      </c>
      <c r="E711" s="32">
        <f>$E$24</f>
        <v>20</v>
      </c>
      <c r="F711" s="32">
        <f>$F$24</f>
        <v>14</v>
      </c>
      <c r="G711" s="32">
        <f>$G$24</f>
        <v>58</v>
      </c>
    </row>
    <row r="712" spans="2:7" x14ac:dyDescent="0.15">
      <c r="B712" s="25" t="s">
        <v>428</v>
      </c>
      <c r="C712" s="31">
        <v>0</v>
      </c>
      <c r="D712" s="32">
        <v>9</v>
      </c>
      <c r="E712" s="32">
        <v>10</v>
      </c>
      <c r="F712" s="32">
        <v>12</v>
      </c>
      <c r="G712" s="32">
        <v>31</v>
      </c>
    </row>
    <row r="713" spans="2:7" x14ac:dyDescent="0.15">
      <c r="B713" s="25" t="s">
        <v>429</v>
      </c>
      <c r="C713" s="31">
        <v>0</v>
      </c>
      <c r="D713" s="32">
        <v>13</v>
      </c>
      <c r="E713" s="32">
        <v>14</v>
      </c>
      <c r="F713" s="32">
        <v>15</v>
      </c>
      <c r="G713" s="32">
        <v>42</v>
      </c>
    </row>
    <row r="714" spans="2:7" x14ac:dyDescent="0.15">
      <c r="B714" s="25" t="s">
        <v>430</v>
      </c>
      <c r="C714" s="31">
        <v>0</v>
      </c>
      <c r="D714" s="32">
        <v>10</v>
      </c>
      <c r="E714" s="32">
        <v>13</v>
      </c>
      <c r="F714" s="32">
        <v>15</v>
      </c>
      <c r="G714" s="32">
        <v>38</v>
      </c>
    </row>
    <row r="715" spans="2:7" x14ac:dyDescent="0.15">
      <c r="B715" s="25" t="s">
        <v>431</v>
      </c>
      <c r="C715" s="31">
        <v>0</v>
      </c>
      <c r="D715" s="32">
        <v>11</v>
      </c>
      <c r="E715" s="32">
        <v>14</v>
      </c>
      <c r="F715" s="32">
        <v>11</v>
      </c>
      <c r="G715" s="32">
        <v>36</v>
      </c>
    </row>
    <row r="716" spans="2:7" x14ac:dyDescent="0.15">
      <c r="B716" s="25" t="s">
        <v>432</v>
      </c>
      <c r="C716" s="31">
        <v>0</v>
      </c>
      <c r="D716" s="32">
        <v>10</v>
      </c>
      <c r="E716" s="32">
        <v>15</v>
      </c>
      <c r="F716" s="32">
        <v>12</v>
      </c>
      <c r="G716" s="32">
        <v>37</v>
      </c>
    </row>
    <row r="717" spans="2:7" x14ac:dyDescent="0.15">
      <c r="B717" s="25" t="s">
        <v>433</v>
      </c>
      <c r="C717" s="31">
        <v>0</v>
      </c>
      <c r="D717" s="32">
        <v>8</v>
      </c>
      <c r="E717" s="32">
        <v>7</v>
      </c>
      <c r="F717" s="32">
        <v>15</v>
      </c>
      <c r="G717" s="32">
        <v>30</v>
      </c>
    </row>
    <row r="718" spans="2:7" x14ac:dyDescent="0.15">
      <c r="B718" s="25" t="s">
        <v>434</v>
      </c>
      <c r="C718" s="31">
        <v>0</v>
      </c>
      <c r="D718" s="32">
        <v>5</v>
      </c>
      <c r="E718" s="32">
        <v>8</v>
      </c>
      <c r="F718" s="32">
        <v>21</v>
      </c>
      <c r="G718" s="32">
        <v>34</v>
      </c>
    </row>
    <row r="719" spans="2:7" x14ac:dyDescent="0.15">
      <c r="B719" s="25" t="s">
        <v>435</v>
      </c>
      <c r="C719" s="31">
        <v>0</v>
      </c>
      <c r="D719" s="32">
        <v>4</v>
      </c>
      <c r="E719" s="32">
        <v>12</v>
      </c>
      <c r="F719" s="32">
        <v>21</v>
      </c>
      <c r="G719" s="32">
        <v>37</v>
      </c>
    </row>
    <row r="720" spans="2:7" x14ac:dyDescent="0.15">
      <c r="B720" s="25" t="s">
        <v>436</v>
      </c>
      <c r="C720" s="31">
        <v>0</v>
      </c>
      <c r="D720" s="32">
        <v>8</v>
      </c>
      <c r="E720" s="32">
        <v>12</v>
      </c>
      <c r="F720" s="32">
        <v>19</v>
      </c>
      <c r="G720" s="32">
        <v>39</v>
      </c>
    </row>
    <row r="721" spans="2:7" x14ac:dyDescent="0.15">
      <c r="B721" s="25" t="s">
        <v>437</v>
      </c>
      <c r="C721" s="31">
        <v>0</v>
      </c>
      <c r="D721" s="32">
        <v>10</v>
      </c>
      <c r="E721" s="32">
        <v>10</v>
      </c>
      <c r="F721" s="32">
        <v>19</v>
      </c>
      <c r="G721" s="32">
        <v>39</v>
      </c>
    </row>
    <row r="722" spans="2:7" x14ac:dyDescent="0.15">
      <c r="B722" s="25" t="s">
        <v>438</v>
      </c>
      <c r="C722" s="31">
        <v>0</v>
      </c>
      <c r="D722" s="32">
        <v>13</v>
      </c>
      <c r="E722" s="32">
        <v>17</v>
      </c>
      <c r="F722" s="32">
        <v>17</v>
      </c>
      <c r="G722" s="32">
        <v>47</v>
      </c>
    </row>
    <row r="723" spans="2:7" x14ac:dyDescent="0.15">
      <c r="B723" s="25" t="s">
        <v>439</v>
      </c>
      <c r="C723" s="31">
        <v>0</v>
      </c>
      <c r="D723" s="32">
        <v>12</v>
      </c>
      <c r="E723" s="32">
        <v>12</v>
      </c>
      <c r="F723" s="32">
        <v>12</v>
      </c>
      <c r="G723" s="32">
        <v>36</v>
      </c>
    </row>
    <row r="724" spans="2:7" x14ac:dyDescent="0.15">
      <c r="B724" s="25" t="s">
        <v>440</v>
      </c>
      <c r="C724" s="31">
        <v>0</v>
      </c>
      <c r="D724" s="32">
        <v>8</v>
      </c>
      <c r="E724" s="32">
        <v>17</v>
      </c>
      <c r="F724" s="32">
        <v>14</v>
      </c>
      <c r="G724" s="32">
        <v>39</v>
      </c>
    </row>
    <row r="725" spans="2:7" x14ac:dyDescent="0.15">
      <c r="B725" s="25" t="s">
        <v>441</v>
      </c>
      <c r="C725" s="31">
        <v>0</v>
      </c>
      <c r="D725" s="32">
        <v>8</v>
      </c>
      <c r="E725" s="32">
        <v>15</v>
      </c>
      <c r="F725" s="32">
        <v>20</v>
      </c>
      <c r="G725" s="32">
        <v>43</v>
      </c>
    </row>
    <row r="726" spans="2:7" x14ac:dyDescent="0.15">
      <c r="B726" s="25" t="s">
        <v>442</v>
      </c>
      <c r="C726" s="31">
        <v>0</v>
      </c>
      <c r="D726" s="32">
        <v>4</v>
      </c>
      <c r="E726" s="32">
        <v>18</v>
      </c>
      <c r="F726" s="32">
        <v>23</v>
      </c>
      <c r="G726" s="32">
        <v>45</v>
      </c>
    </row>
    <row r="727" spans="2:7" x14ac:dyDescent="0.15">
      <c r="B727" s="25" t="s">
        <v>443</v>
      </c>
      <c r="C727" s="31">
        <v>0</v>
      </c>
      <c r="D727" s="32">
        <v>4</v>
      </c>
      <c r="E727" s="32">
        <v>5</v>
      </c>
      <c r="F727" s="32">
        <v>12</v>
      </c>
      <c r="G727" s="32">
        <v>21</v>
      </c>
    </row>
    <row r="728" spans="2:7" x14ac:dyDescent="0.15">
      <c r="B728" s="25" t="s">
        <v>444</v>
      </c>
      <c r="C728" s="31">
        <v>0</v>
      </c>
      <c r="D728" s="32">
        <v>9</v>
      </c>
      <c r="E728" s="32">
        <v>5</v>
      </c>
      <c r="F728" s="32">
        <v>18</v>
      </c>
      <c r="G728" s="32">
        <v>32</v>
      </c>
    </row>
    <row r="729" spans="2:7" x14ac:dyDescent="0.15">
      <c r="B729" s="25" t="s">
        <v>445</v>
      </c>
      <c r="C729" s="31">
        <v>0</v>
      </c>
      <c r="D729" s="32">
        <v>9</v>
      </c>
      <c r="E729" s="32">
        <v>2</v>
      </c>
      <c r="F729" s="32">
        <v>13</v>
      </c>
      <c r="G729" s="32">
        <v>24</v>
      </c>
    </row>
    <row r="730" spans="2:7" x14ac:dyDescent="0.15">
      <c r="B730" s="25" t="s">
        <v>446</v>
      </c>
      <c r="C730" s="31">
        <v>0</v>
      </c>
      <c r="D730" s="32">
        <v>7</v>
      </c>
      <c r="E730" s="32">
        <v>7</v>
      </c>
      <c r="F730" s="32">
        <v>7</v>
      </c>
      <c r="G730" s="32">
        <v>21</v>
      </c>
    </row>
    <row r="731" spans="2:7" x14ac:dyDescent="0.15">
      <c r="B731" s="25" t="s">
        <v>447</v>
      </c>
      <c r="C731" s="31">
        <v>0</v>
      </c>
      <c r="D731" s="32">
        <v>8</v>
      </c>
      <c r="E731" s="32">
        <v>7</v>
      </c>
      <c r="F731" s="32">
        <v>9</v>
      </c>
      <c r="G731" s="32">
        <v>24</v>
      </c>
    </row>
    <row r="732" spans="2:7" x14ac:dyDescent="0.15">
      <c r="B732" s="25" t="s">
        <v>448</v>
      </c>
      <c r="C732" s="31">
        <v>0</v>
      </c>
      <c r="D732" s="32">
        <v>5</v>
      </c>
      <c r="E732" s="32">
        <v>12</v>
      </c>
      <c r="F732" s="32">
        <v>14</v>
      </c>
      <c r="G732" s="32">
        <v>30</v>
      </c>
    </row>
    <row r="733" spans="2:7" x14ac:dyDescent="0.15">
      <c r="B733" s="25" t="s">
        <v>449</v>
      </c>
      <c r="C733" s="31">
        <v>0</v>
      </c>
      <c r="D733" s="32">
        <v>10</v>
      </c>
      <c r="E733" s="32">
        <v>11</v>
      </c>
      <c r="F733" s="32">
        <v>12</v>
      </c>
      <c r="G733" s="32">
        <v>33</v>
      </c>
    </row>
    <row r="734" spans="2:7" x14ac:dyDescent="0.15">
      <c r="B734" s="25" t="s">
        <v>450</v>
      </c>
      <c r="C734" s="31">
        <v>0</v>
      </c>
      <c r="D734" s="32">
        <v>7</v>
      </c>
      <c r="E734" s="32">
        <v>11</v>
      </c>
      <c r="F734" s="32">
        <v>18</v>
      </c>
      <c r="G734" s="32">
        <v>36</v>
      </c>
    </row>
    <row r="735" spans="2:7" x14ac:dyDescent="0.15">
      <c r="B735" s="25" t="s">
        <v>451</v>
      </c>
      <c r="C735" s="31">
        <v>0</v>
      </c>
      <c r="D735" s="32">
        <v>8</v>
      </c>
      <c r="E735" s="32">
        <v>15</v>
      </c>
      <c r="F735" s="32">
        <v>24</v>
      </c>
      <c r="G735" s="32">
        <v>47</v>
      </c>
    </row>
    <row r="736" spans="2:7" x14ac:dyDescent="0.15">
      <c r="B736" s="25" t="s">
        <v>452</v>
      </c>
      <c r="C736" s="31">
        <v>0</v>
      </c>
      <c r="D736" s="32">
        <v>5</v>
      </c>
      <c r="E736" s="32">
        <v>13</v>
      </c>
      <c r="F736" s="32">
        <v>17</v>
      </c>
      <c r="G736" s="32">
        <v>35</v>
      </c>
    </row>
    <row r="737" spans="2:7" x14ac:dyDescent="0.15">
      <c r="B737" s="25" t="s">
        <v>453</v>
      </c>
      <c r="C737" s="31">
        <v>0</v>
      </c>
      <c r="D737" s="32">
        <v>6</v>
      </c>
      <c r="E737" s="32">
        <v>12</v>
      </c>
      <c r="F737" s="32">
        <v>16</v>
      </c>
      <c r="G737" s="32">
        <v>34</v>
      </c>
    </row>
    <row r="738" spans="2:7" x14ac:dyDescent="0.15">
      <c r="B738" s="25" t="s">
        <v>454</v>
      </c>
      <c r="C738" s="31">
        <v>0</v>
      </c>
      <c r="D738" s="32">
        <v>10</v>
      </c>
      <c r="E738" s="32">
        <v>12</v>
      </c>
      <c r="F738" s="32">
        <v>16</v>
      </c>
      <c r="G738" s="32">
        <v>38</v>
      </c>
    </row>
    <row r="739" spans="2:7" x14ac:dyDescent="0.15">
      <c r="B739" s="25" t="s">
        <v>455</v>
      </c>
      <c r="C739" s="31">
        <v>0</v>
      </c>
      <c r="D739" s="32">
        <v>11</v>
      </c>
      <c r="E739" s="32">
        <v>8</v>
      </c>
      <c r="F739" s="32">
        <v>20</v>
      </c>
      <c r="G739" s="32">
        <v>39</v>
      </c>
    </row>
    <row r="740" spans="2:7" x14ac:dyDescent="0.15">
      <c r="B740" s="25" t="s">
        <v>456</v>
      </c>
      <c r="C740" s="31">
        <v>0</v>
      </c>
      <c r="D740" s="32">
        <v>11</v>
      </c>
      <c r="E740" s="32">
        <v>8</v>
      </c>
      <c r="F740" s="32">
        <v>20</v>
      </c>
      <c r="G740" s="32">
        <v>39</v>
      </c>
    </row>
    <row r="741" spans="2:7" x14ac:dyDescent="0.15">
      <c r="B741" s="25" t="s">
        <v>457</v>
      </c>
      <c r="C741" s="31">
        <v>0</v>
      </c>
      <c r="D741" s="32">
        <v>14</v>
      </c>
      <c r="E741" s="32">
        <v>7</v>
      </c>
      <c r="F741" s="32">
        <v>10</v>
      </c>
      <c r="G741" s="32">
        <v>31</v>
      </c>
    </row>
    <row r="742" spans="2:7" x14ac:dyDescent="0.15">
      <c r="B742" s="25" t="s">
        <v>458</v>
      </c>
      <c r="C742" s="31">
        <v>0</v>
      </c>
      <c r="D742" s="32">
        <v>14</v>
      </c>
      <c r="E742" s="32">
        <v>7</v>
      </c>
      <c r="F742" s="32">
        <v>10</v>
      </c>
      <c r="G742" s="32">
        <v>31</v>
      </c>
    </row>
    <row r="743" spans="2:7" x14ac:dyDescent="0.15">
      <c r="B743" s="25" t="s">
        <v>459</v>
      </c>
      <c r="C743" s="31">
        <v>0</v>
      </c>
      <c r="D743" s="32">
        <v>14</v>
      </c>
      <c r="E743" s="32">
        <v>12</v>
      </c>
      <c r="F743" s="32">
        <v>17</v>
      </c>
      <c r="G743" s="32">
        <v>43</v>
      </c>
    </row>
    <row r="744" spans="2:7" x14ac:dyDescent="0.15">
      <c r="B744" s="25" t="s">
        <v>460</v>
      </c>
      <c r="C744" s="31">
        <v>0</v>
      </c>
      <c r="D744" s="32">
        <v>12</v>
      </c>
      <c r="E744" s="32">
        <v>7</v>
      </c>
      <c r="F744" s="32">
        <v>21</v>
      </c>
      <c r="G744" s="32">
        <v>40</v>
      </c>
    </row>
    <row r="745" spans="2:7" x14ac:dyDescent="0.15">
      <c r="B745" s="25" t="s">
        <v>461</v>
      </c>
      <c r="C745" s="31">
        <v>0</v>
      </c>
      <c r="D745" s="32">
        <v>12</v>
      </c>
      <c r="E745" s="32">
        <v>4</v>
      </c>
      <c r="F745" s="32">
        <v>16</v>
      </c>
      <c r="G745" s="32">
        <v>32</v>
      </c>
    </row>
    <row r="746" spans="2:7" x14ac:dyDescent="0.15">
      <c r="B746" s="25" t="s">
        <v>462</v>
      </c>
      <c r="C746" s="31">
        <v>0</v>
      </c>
      <c r="D746" s="32">
        <v>7</v>
      </c>
      <c r="E746" s="32">
        <v>6</v>
      </c>
      <c r="F746" s="32">
        <v>16</v>
      </c>
      <c r="G746" s="32">
        <v>29</v>
      </c>
    </row>
    <row r="747" spans="2:7" x14ac:dyDescent="0.15">
      <c r="B747" s="25" t="s">
        <v>463</v>
      </c>
      <c r="C747" s="31">
        <v>0</v>
      </c>
      <c r="D747" s="32">
        <v>7</v>
      </c>
      <c r="E747" s="32">
        <v>5</v>
      </c>
      <c r="F747" s="32">
        <v>12</v>
      </c>
      <c r="G747" s="32">
        <v>24</v>
      </c>
    </row>
    <row r="748" spans="2:7" x14ac:dyDescent="0.15">
      <c r="B748" s="25" t="s">
        <v>464</v>
      </c>
      <c r="C748" s="31">
        <v>0</v>
      </c>
      <c r="D748" s="32">
        <v>7</v>
      </c>
      <c r="E748" s="32">
        <v>12</v>
      </c>
      <c r="F748" s="32">
        <v>12</v>
      </c>
      <c r="G748" s="32">
        <v>31</v>
      </c>
    </row>
    <row r="749" spans="2:7" x14ac:dyDescent="0.15">
      <c r="B749" s="25" t="s">
        <v>465</v>
      </c>
      <c r="C749" s="31">
        <v>0</v>
      </c>
      <c r="D749" s="32">
        <v>4</v>
      </c>
      <c r="E749" s="32">
        <v>11</v>
      </c>
      <c r="F749" s="32">
        <v>8</v>
      </c>
      <c r="G749" s="32">
        <v>23</v>
      </c>
    </row>
    <row r="750" spans="2:7" x14ac:dyDescent="0.15">
      <c r="B750" s="25" t="s">
        <v>466</v>
      </c>
      <c r="C750" s="31">
        <v>0</v>
      </c>
      <c r="D750" s="32">
        <v>4</v>
      </c>
      <c r="E750" s="32">
        <v>11</v>
      </c>
      <c r="F750" s="32">
        <v>15</v>
      </c>
      <c r="G750" s="32">
        <v>28</v>
      </c>
    </row>
    <row r="751" spans="2:7" x14ac:dyDescent="0.15">
      <c r="B751" s="25" t="s">
        <v>467</v>
      </c>
      <c r="C751" s="31">
        <v>0</v>
      </c>
      <c r="D751" s="32">
        <v>9</v>
      </c>
      <c r="E751" s="32">
        <v>7</v>
      </c>
      <c r="F751" s="32">
        <v>18</v>
      </c>
      <c r="G751" s="32">
        <v>34</v>
      </c>
    </row>
    <row r="752" spans="2:7" x14ac:dyDescent="0.15">
      <c r="B752" s="25" t="s">
        <v>468</v>
      </c>
      <c r="C752" s="31">
        <v>0</v>
      </c>
      <c r="D752" s="32">
        <v>9</v>
      </c>
      <c r="E752" s="32">
        <v>7</v>
      </c>
      <c r="F752" s="32">
        <v>18</v>
      </c>
      <c r="G752" s="32">
        <v>34</v>
      </c>
    </row>
    <row r="753" spans="2:7" x14ac:dyDescent="0.15">
      <c r="B753" s="25" t="s">
        <v>469</v>
      </c>
      <c r="C753" s="31">
        <v>0</v>
      </c>
      <c r="D753" s="32">
        <v>10</v>
      </c>
      <c r="E753" s="32">
        <v>15</v>
      </c>
      <c r="F753" s="32">
        <v>18</v>
      </c>
      <c r="G753" s="32">
        <v>43</v>
      </c>
    </row>
    <row r="754" spans="2:7" x14ac:dyDescent="0.15">
      <c r="B754" s="25" t="s">
        <v>470</v>
      </c>
      <c r="C754" s="31">
        <v>0</v>
      </c>
      <c r="D754" s="32">
        <v>8</v>
      </c>
      <c r="E754" s="32">
        <v>12</v>
      </c>
      <c r="F754" s="32">
        <v>13</v>
      </c>
      <c r="G754" s="32">
        <v>33</v>
      </c>
    </row>
    <row r="755" spans="2:7" x14ac:dyDescent="0.15">
      <c r="B755" s="25" t="s">
        <v>471</v>
      </c>
      <c r="C755" s="31">
        <v>0</v>
      </c>
      <c r="D755" s="32">
        <v>9</v>
      </c>
      <c r="E755" s="32">
        <v>7</v>
      </c>
      <c r="F755" s="32">
        <v>18</v>
      </c>
      <c r="G755" s="32">
        <v>34</v>
      </c>
    </row>
    <row r="756" spans="2:7" x14ac:dyDescent="0.15">
      <c r="B756" s="25" t="s">
        <v>472</v>
      </c>
      <c r="C756" s="31">
        <v>0</v>
      </c>
      <c r="D756" s="32">
        <v>9</v>
      </c>
      <c r="E756" s="32">
        <v>6</v>
      </c>
      <c r="F756" s="32">
        <v>15</v>
      </c>
      <c r="G756" s="32">
        <v>30</v>
      </c>
    </row>
    <row r="757" spans="2:7" x14ac:dyDescent="0.15">
      <c r="B757" s="25" t="s">
        <v>473</v>
      </c>
      <c r="C757" s="31">
        <v>0</v>
      </c>
      <c r="D757" s="32">
        <v>7</v>
      </c>
      <c r="E757" s="32">
        <v>8</v>
      </c>
      <c r="F757" s="32">
        <v>17</v>
      </c>
      <c r="G757" s="32">
        <v>32</v>
      </c>
    </row>
    <row r="758" spans="2:7" x14ac:dyDescent="0.15">
      <c r="B758" s="25" t="s">
        <v>474</v>
      </c>
      <c r="C758" s="31">
        <v>0</v>
      </c>
      <c r="D758" s="32">
        <v>9</v>
      </c>
      <c r="E758" s="32">
        <v>9</v>
      </c>
      <c r="F758" s="32">
        <v>15</v>
      </c>
      <c r="G758" s="32">
        <v>33</v>
      </c>
    </row>
    <row r="759" spans="2:7" x14ac:dyDescent="0.15">
      <c r="B759" s="25" t="s">
        <v>475</v>
      </c>
      <c r="C759" s="31">
        <v>0</v>
      </c>
      <c r="D759" s="32">
        <f>$D$24</f>
        <v>21</v>
      </c>
      <c r="E759" s="32">
        <f>$E$24</f>
        <v>20</v>
      </c>
      <c r="F759" s="32">
        <f>$F$24</f>
        <v>14</v>
      </c>
      <c r="G759" s="32">
        <f>$G$24</f>
        <v>58</v>
      </c>
    </row>
    <row r="760" spans="2:7" x14ac:dyDescent="0.15">
      <c r="B760" s="25" t="s">
        <v>476</v>
      </c>
      <c r="C760" s="31">
        <v>0</v>
      </c>
      <c r="D760" s="32">
        <v>9</v>
      </c>
      <c r="E760" s="32">
        <v>6</v>
      </c>
      <c r="F760" s="32">
        <v>16</v>
      </c>
      <c r="G760" s="32">
        <v>30</v>
      </c>
    </row>
    <row r="761" spans="2:7" x14ac:dyDescent="0.15">
      <c r="B761" s="25" t="s">
        <v>477</v>
      </c>
      <c r="C761" s="31">
        <v>0</v>
      </c>
      <c r="D761" s="32">
        <v>7</v>
      </c>
      <c r="E761" s="32">
        <v>9</v>
      </c>
      <c r="F761" s="32">
        <v>24</v>
      </c>
      <c r="G761" s="32">
        <v>40</v>
      </c>
    </row>
    <row r="762" spans="2:7" x14ac:dyDescent="0.15">
      <c r="B762" s="25" t="s">
        <v>478</v>
      </c>
      <c r="C762" s="31">
        <v>0</v>
      </c>
      <c r="D762" s="32">
        <v>6</v>
      </c>
      <c r="E762" s="32">
        <v>13</v>
      </c>
      <c r="F762" s="32">
        <v>18</v>
      </c>
      <c r="G762" s="32">
        <v>37</v>
      </c>
    </row>
    <row r="763" spans="2:7" x14ac:dyDescent="0.15">
      <c r="B763" s="25" t="s">
        <v>479</v>
      </c>
      <c r="C763" s="31">
        <v>0</v>
      </c>
      <c r="D763" s="32">
        <v>5</v>
      </c>
      <c r="E763" s="32">
        <v>9</v>
      </c>
      <c r="F763" s="32">
        <v>13</v>
      </c>
      <c r="G763" s="32">
        <v>27</v>
      </c>
    </row>
    <row r="764" spans="2:7" x14ac:dyDescent="0.15">
      <c r="B764" s="25" t="s">
        <v>480</v>
      </c>
      <c r="C764" s="31">
        <v>0</v>
      </c>
      <c r="D764" s="32">
        <v>7</v>
      </c>
      <c r="E764" s="32">
        <v>10</v>
      </c>
      <c r="F764" s="32">
        <v>20</v>
      </c>
      <c r="G764" s="32">
        <v>37</v>
      </c>
    </row>
    <row r="765" spans="2:7" x14ac:dyDescent="0.15">
      <c r="B765" s="25" t="s">
        <v>481</v>
      </c>
      <c r="C765" s="31">
        <v>0</v>
      </c>
      <c r="D765" s="32">
        <v>9</v>
      </c>
      <c r="E765" s="32">
        <v>10</v>
      </c>
      <c r="F765" s="32">
        <v>22</v>
      </c>
      <c r="G765" s="32">
        <v>41</v>
      </c>
    </row>
    <row r="766" spans="2:7" x14ac:dyDescent="0.15">
      <c r="B766" s="25" t="s">
        <v>482</v>
      </c>
      <c r="C766" s="31">
        <v>0</v>
      </c>
      <c r="D766" s="32">
        <v>5</v>
      </c>
      <c r="E766" s="32">
        <v>13</v>
      </c>
      <c r="F766" s="32">
        <v>24</v>
      </c>
      <c r="G766" s="32">
        <v>42</v>
      </c>
    </row>
    <row r="767" spans="2:7" x14ac:dyDescent="0.15">
      <c r="B767" s="25" t="s">
        <v>483</v>
      </c>
      <c r="C767" s="31">
        <v>0</v>
      </c>
      <c r="D767" s="32">
        <v>4</v>
      </c>
      <c r="E767" s="32">
        <v>16</v>
      </c>
      <c r="F767" s="32">
        <v>23</v>
      </c>
      <c r="G767" s="32">
        <v>43</v>
      </c>
    </row>
    <row r="768" spans="2:7" x14ac:dyDescent="0.15">
      <c r="B768" s="25" t="s">
        <v>484</v>
      </c>
      <c r="C768" s="31">
        <v>0</v>
      </c>
      <c r="D768" s="32">
        <v>9</v>
      </c>
      <c r="E768" s="32">
        <v>15</v>
      </c>
      <c r="F768" s="32">
        <v>15</v>
      </c>
      <c r="G768" s="32">
        <v>39</v>
      </c>
    </row>
    <row r="769" spans="2:7" x14ac:dyDescent="0.15">
      <c r="B769" s="25" t="s">
        <v>485</v>
      </c>
      <c r="C769" s="31">
        <v>0</v>
      </c>
      <c r="D769" s="32">
        <v>12</v>
      </c>
      <c r="E769" s="32">
        <v>21</v>
      </c>
      <c r="F769" s="32">
        <v>11</v>
      </c>
      <c r="G769" s="32">
        <v>44</v>
      </c>
    </row>
    <row r="770" spans="2:7" x14ac:dyDescent="0.15">
      <c r="B770" s="25" t="s">
        <v>486</v>
      </c>
      <c r="C770" s="31">
        <v>0</v>
      </c>
      <c r="D770" s="32">
        <v>12</v>
      </c>
      <c r="E770" s="32">
        <v>21</v>
      </c>
      <c r="F770" s="32">
        <v>11</v>
      </c>
      <c r="G770" s="32">
        <v>44</v>
      </c>
    </row>
    <row r="771" spans="2:7" x14ac:dyDescent="0.15">
      <c r="B771" s="25" t="s">
        <v>487</v>
      </c>
      <c r="C771" s="31">
        <v>0</v>
      </c>
      <c r="D771" s="32">
        <v>10</v>
      </c>
      <c r="E771" s="32">
        <v>11</v>
      </c>
      <c r="F771" s="32">
        <v>10</v>
      </c>
      <c r="G771" s="32">
        <v>31</v>
      </c>
    </row>
    <row r="772" spans="2:7" x14ac:dyDescent="0.15">
      <c r="B772" s="25" t="s">
        <v>488</v>
      </c>
      <c r="C772" s="31">
        <v>0</v>
      </c>
      <c r="D772" s="32">
        <v>9</v>
      </c>
      <c r="E772" s="32">
        <v>16</v>
      </c>
      <c r="F772" s="32">
        <v>8</v>
      </c>
      <c r="G772" s="32">
        <v>33</v>
      </c>
    </row>
    <row r="773" spans="2:7" x14ac:dyDescent="0.15">
      <c r="B773" s="25" t="s">
        <v>489</v>
      </c>
      <c r="C773" s="31">
        <v>0</v>
      </c>
      <c r="D773" s="32">
        <v>7</v>
      </c>
      <c r="E773" s="32">
        <v>13</v>
      </c>
      <c r="F773" s="32">
        <v>11</v>
      </c>
      <c r="G773" s="32">
        <v>31</v>
      </c>
    </row>
    <row r="774" spans="2:7" x14ac:dyDescent="0.15">
      <c r="B774" s="25" t="s">
        <v>490</v>
      </c>
      <c r="C774" s="31">
        <v>0</v>
      </c>
      <c r="D774" s="32">
        <v>8</v>
      </c>
      <c r="E774" s="32">
        <v>20</v>
      </c>
      <c r="F774" s="32">
        <v>17</v>
      </c>
      <c r="G774" s="32">
        <v>45</v>
      </c>
    </row>
    <row r="775" spans="2:7" x14ac:dyDescent="0.15">
      <c r="B775" s="25" t="s">
        <v>491</v>
      </c>
      <c r="C775" s="31">
        <v>0</v>
      </c>
      <c r="D775" s="32">
        <v>3</v>
      </c>
      <c r="E775" s="32">
        <v>13</v>
      </c>
      <c r="F775" s="32">
        <v>17</v>
      </c>
      <c r="G775" s="32">
        <v>33</v>
      </c>
    </row>
    <row r="776" spans="2:7" x14ac:dyDescent="0.15">
      <c r="B776" s="25" t="s">
        <v>492</v>
      </c>
      <c r="C776" s="31">
        <v>0</v>
      </c>
      <c r="D776" s="32">
        <v>7</v>
      </c>
      <c r="E776" s="32">
        <v>10</v>
      </c>
      <c r="F776" s="32">
        <v>13</v>
      </c>
      <c r="G776" s="32">
        <v>30</v>
      </c>
    </row>
    <row r="777" spans="2:7" x14ac:dyDescent="0.15">
      <c r="B777" s="25" t="s">
        <v>493</v>
      </c>
      <c r="C777" s="31">
        <v>0</v>
      </c>
      <c r="D777" s="32">
        <v>14</v>
      </c>
      <c r="E777" s="32">
        <v>7</v>
      </c>
      <c r="F777" s="32">
        <v>17</v>
      </c>
      <c r="G777" s="32">
        <v>38</v>
      </c>
    </row>
    <row r="778" spans="2:7" x14ac:dyDescent="0.15">
      <c r="B778" s="25" t="s">
        <v>494</v>
      </c>
      <c r="C778" s="31">
        <v>0</v>
      </c>
      <c r="D778" s="32">
        <v>10</v>
      </c>
      <c r="E778" s="32">
        <v>11</v>
      </c>
      <c r="F778" s="32">
        <v>21</v>
      </c>
      <c r="G778" s="32">
        <v>42</v>
      </c>
    </row>
    <row r="779" spans="2:7" x14ac:dyDescent="0.15">
      <c r="B779" s="25" t="s">
        <v>495</v>
      </c>
      <c r="C779" s="31">
        <v>0</v>
      </c>
      <c r="D779" s="32">
        <v>10</v>
      </c>
      <c r="E779" s="32">
        <v>10</v>
      </c>
      <c r="F779" s="32">
        <v>15</v>
      </c>
      <c r="G779" s="32">
        <v>35</v>
      </c>
    </row>
    <row r="780" spans="2:7" x14ac:dyDescent="0.15">
      <c r="B780" s="25" t="s">
        <v>496</v>
      </c>
      <c r="C780" s="31">
        <v>0</v>
      </c>
      <c r="D780" s="32">
        <v>8</v>
      </c>
      <c r="E780" s="32">
        <v>13</v>
      </c>
      <c r="F780" s="32">
        <v>12</v>
      </c>
      <c r="G780" s="32">
        <v>33</v>
      </c>
    </row>
    <row r="781" spans="2:7" x14ac:dyDescent="0.15">
      <c r="B781" s="25" t="s">
        <v>497</v>
      </c>
      <c r="C781" s="31">
        <v>0</v>
      </c>
      <c r="D781" s="32">
        <v>10</v>
      </c>
      <c r="E781" s="32">
        <v>9</v>
      </c>
      <c r="F781" s="32">
        <v>16</v>
      </c>
      <c r="G781" s="32">
        <v>35</v>
      </c>
    </row>
    <row r="782" spans="2:7" x14ac:dyDescent="0.15">
      <c r="B782" s="25" t="s">
        <v>498</v>
      </c>
      <c r="C782" s="31">
        <v>0</v>
      </c>
      <c r="D782" s="32">
        <v>10</v>
      </c>
      <c r="E782" s="32">
        <v>11</v>
      </c>
      <c r="F782" s="32">
        <v>14</v>
      </c>
      <c r="G782" s="32">
        <v>35</v>
      </c>
    </row>
    <row r="783" spans="2:7" x14ac:dyDescent="0.15">
      <c r="B783" s="25" t="s">
        <v>499</v>
      </c>
      <c r="C783" s="31">
        <v>0</v>
      </c>
      <c r="D783" s="32">
        <v>8</v>
      </c>
      <c r="E783" s="32">
        <v>12</v>
      </c>
      <c r="F783" s="32">
        <v>21</v>
      </c>
      <c r="G783" s="32">
        <v>41</v>
      </c>
    </row>
    <row r="784" spans="2:7" x14ac:dyDescent="0.15">
      <c r="B784" s="25" t="s">
        <v>500</v>
      </c>
      <c r="C784" s="31">
        <v>0</v>
      </c>
      <c r="D784" s="32">
        <v>8</v>
      </c>
      <c r="E784" s="32">
        <v>9</v>
      </c>
      <c r="F784" s="32">
        <v>19</v>
      </c>
      <c r="G784" s="32">
        <v>36</v>
      </c>
    </row>
    <row r="785" spans="2:7" x14ac:dyDescent="0.15">
      <c r="B785" s="25" t="s">
        <v>501</v>
      </c>
      <c r="C785" s="31">
        <v>0</v>
      </c>
      <c r="D785" s="32">
        <v>8</v>
      </c>
      <c r="E785" s="32">
        <v>9</v>
      </c>
      <c r="F785" s="32">
        <v>19</v>
      </c>
      <c r="G785" s="32">
        <v>36</v>
      </c>
    </row>
    <row r="786" spans="2:7" x14ac:dyDescent="0.15">
      <c r="B786" s="25" t="s">
        <v>502</v>
      </c>
      <c r="C786" s="31">
        <v>0</v>
      </c>
      <c r="D786" s="32">
        <v>11</v>
      </c>
      <c r="E786" s="32">
        <v>9</v>
      </c>
      <c r="F786" s="32">
        <v>19</v>
      </c>
      <c r="G786" s="32">
        <v>39</v>
      </c>
    </row>
    <row r="787" spans="2:7" x14ac:dyDescent="0.15">
      <c r="B787" s="25" t="s">
        <v>503</v>
      </c>
      <c r="C787" s="31">
        <v>0</v>
      </c>
      <c r="D787" s="32">
        <v>7</v>
      </c>
      <c r="E787" s="32">
        <v>9</v>
      </c>
      <c r="F787" s="32">
        <v>19</v>
      </c>
      <c r="G787" s="32">
        <v>35</v>
      </c>
    </row>
    <row r="788" spans="2:7" x14ac:dyDescent="0.15">
      <c r="B788" s="25" t="s">
        <v>504</v>
      </c>
      <c r="C788" s="31">
        <v>0</v>
      </c>
      <c r="D788" s="32">
        <v>6</v>
      </c>
      <c r="E788" s="32">
        <v>9</v>
      </c>
      <c r="F788" s="32">
        <v>19</v>
      </c>
      <c r="G788" s="32">
        <v>34</v>
      </c>
    </row>
    <row r="789" spans="2:7" x14ac:dyDescent="0.15">
      <c r="B789" s="25" t="s">
        <v>505</v>
      </c>
      <c r="C789" s="31">
        <v>0</v>
      </c>
      <c r="D789" s="32">
        <v>8</v>
      </c>
      <c r="E789" s="32">
        <v>9</v>
      </c>
      <c r="F789" s="32">
        <v>19</v>
      </c>
      <c r="G789" s="32">
        <v>36</v>
      </c>
    </row>
    <row r="790" spans="2:7" x14ac:dyDescent="0.15">
      <c r="B790" s="25" t="s">
        <v>506</v>
      </c>
      <c r="C790" s="31">
        <v>0</v>
      </c>
      <c r="D790" s="32">
        <v>9</v>
      </c>
      <c r="E790" s="32">
        <v>5</v>
      </c>
      <c r="F790" s="32">
        <v>21</v>
      </c>
      <c r="G790" s="32">
        <v>35</v>
      </c>
    </row>
    <row r="791" spans="2:7" x14ac:dyDescent="0.15">
      <c r="B791" s="25" t="s">
        <v>507</v>
      </c>
      <c r="C791" s="31">
        <v>0</v>
      </c>
      <c r="D791" s="32">
        <v>11</v>
      </c>
      <c r="E791" s="32">
        <v>5</v>
      </c>
      <c r="F791" s="32">
        <v>14</v>
      </c>
      <c r="G791" s="32">
        <v>30</v>
      </c>
    </row>
    <row r="792" spans="2:7" x14ac:dyDescent="0.15">
      <c r="B792" s="25" t="s">
        <v>508</v>
      </c>
      <c r="C792" s="31">
        <v>0</v>
      </c>
      <c r="D792" s="32">
        <v>10</v>
      </c>
      <c r="E792" s="32">
        <v>8</v>
      </c>
      <c r="F792" s="32">
        <v>15</v>
      </c>
      <c r="G792" s="32">
        <v>33</v>
      </c>
    </row>
    <row r="793" spans="2:7" x14ac:dyDescent="0.15">
      <c r="B793" s="25" t="s">
        <v>509</v>
      </c>
      <c r="C793" s="31">
        <v>0</v>
      </c>
      <c r="D793" s="32">
        <v>10</v>
      </c>
      <c r="E793" s="32">
        <v>7</v>
      </c>
      <c r="F793" s="32">
        <v>13</v>
      </c>
      <c r="G793" s="32">
        <v>30</v>
      </c>
    </row>
    <row r="794" spans="2:7" x14ac:dyDescent="0.15">
      <c r="B794" s="25" t="s">
        <v>510</v>
      </c>
      <c r="C794" s="31">
        <v>0</v>
      </c>
      <c r="D794" s="32">
        <v>20</v>
      </c>
      <c r="E794" s="32">
        <v>9</v>
      </c>
      <c r="F794" s="32">
        <v>12</v>
      </c>
      <c r="G794" s="32">
        <v>41</v>
      </c>
    </row>
    <row r="795" spans="2:7" x14ac:dyDescent="0.15">
      <c r="B795" s="25" t="s">
        <v>961</v>
      </c>
      <c r="C795" s="31">
        <v>0</v>
      </c>
      <c r="D795" s="32">
        <v>20</v>
      </c>
      <c r="E795" s="32">
        <v>9</v>
      </c>
      <c r="F795" s="32">
        <v>16</v>
      </c>
      <c r="G795" s="32">
        <v>45</v>
      </c>
    </row>
    <row r="796" spans="2:7" x14ac:dyDescent="0.15">
      <c r="B796" s="25" t="s">
        <v>963</v>
      </c>
      <c r="C796" s="31">
        <v>0</v>
      </c>
      <c r="D796" s="32">
        <v>19</v>
      </c>
      <c r="E796" s="32">
        <v>13</v>
      </c>
      <c r="F796" s="32">
        <v>24</v>
      </c>
      <c r="G796" s="32">
        <v>56</v>
      </c>
    </row>
    <row r="797" spans="2:7" x14ac:dyDescent="0.15">
      <c r="B797" s="25" t="s">
        <v>965</v>
      </c>
      <c r="C797" s="31">
        <v>0</v>
      </c>
      <c r="D797" s="32">
        <v>13</v>
      </c>
      <c r="E797" s="32">
        <v>8</v>
      </c>
      <c r="F797" s="32">
        <v>17</v>
      </c>
      <c r="G797" s="32">
        <v>38</v>
      </c>
    </row>
    <row r="798" spans="2:7" x14ac:dyDescent="0.15">
      <c r="B798" s="25" t="s">
        <v>967</v>
      </c>
      <c r="C798" s="31">
        <v>0</v>
      </c>
      <c r="D798" s="32">
        <v>17</v>
      </c>
      <c r="E798" s="32">
        <v>7</v>
      </c>
      <c r="F798" s="32">
        <v>17</v>
      </c>
      <c r="G798" s="32">
        <v>41</v>
      </c>
    </row>
    <row r="799" spans="2:7" x14ac:dyDescent="0.15">
      <c r="B799" s="25" t="s">
        <v>970</v>
      </c>
      <c r="C799" s="31">
        <v>0</v>
      </c>
      <c r="D799" s="32">
        <v>14</v>
      </c>
      <c r="E799" s="32">
        <v>8</v>
      </c>
      <c r="F799" s="32">
        <v>18</v>
      </c>
      <c r="G799" s="32">
        <v>40</v>
      </c>
    </row>
    <row r="800" spans="2:7" x14ac:dyDescent="0.15">
      <c r="B800" s="25" t="s">
        <v>972</v>
      </c>
      <c r="C800" s="31">
        <v>0</v>
      </c>
      <c r="D800" s="32">
        <v>9</v>
      </c>
      <c r="E800" s="32">
        <v>11</v>
      </c>
      <c r="F800" s="32">
        <v>15</v>
      </c>
      <c r="G800" s="32">
        <v>35</v>
      </c>
    </row>
    <row r="801" spans="2:7" x14ac:dyDescent="0.15">
      <c r="B801" s="25" t="s">
        <v>973</v>
      </c>
      <c r="C801" s="31">
        <v>0</v>
      </c>
      <c r="D801" s="32">
        <v>12</v>
      </c>
      <c r="E801" s="32">
        <v>9</v>
      </c>
      <c r="F801" s="32">
        <v>10</v>
      </c>
      <c r="G801" s="32">
        <v>31</v>
      </c>
    </row>
    <row r="802" spans="2:7" x14ac:dyDescent="0.15">
      <c r="B802" s="25" t="s">
        <v>976</v>
      </c>
      <c r="C802" s="31">
        <v>0</v>
      </c>
      <c r="D802" s="32">
        <v>15</v>
      </c>
      <c r="E802" s="32">
        <v>3</v>
      </c>
      <c r="F802" s="32">
        <v>14</v>
      </c>
      <c r="G802" s="32">
        <v>32</v>
      </c>
    </row>
    <row r="803" spans="2:7" x14ac:dyDescent="0.15">
      <c r="B803" s="25" t="s">
        <v>979</v>
      </c>
      <c r="C803" s="31">
        <v>0</v>
      </c>
      <c r="D803" s="32">
        <v>13</v>
      </c>
      <c r="E803" s="32">
        <v>6</v>
      </c>
      <c r="F803" s="32">
        <v>17</v>
      </c>
      <c r="G803" s="32">
        <v>36</v>
      </c>
    </row>
    <row r="804" spans="2:7" x14ac:dyDescent="0.15">
      <c r="B804" s="25" t="s">
        <v>981</v>
      </c>
      <c r="C804" s="31">
        <v>0</v>
      </c>
      <c r="D804" s="32">
        <v>14</v>
      </c>
      <c r="E804" s="32">
        <v>12</v>
      </c>
      <c r="F804" s="32">
        <v>16</v>
      </c>
      <c r="G804" s="32">
        <v>42</v>
      </c>
    </row>
    <row r="805" spans="2:7" x14ac:dyDescent="0.15">
      <c r="B805" s="25" t="s">
        <v>984</v>
      </c>
      <c r="C805" s="31">
        <v>0</v>
      </c>
      <c r="D805" s="32">
        <v>11</v>
      </c>
      <c r="E805" s="32">
        <v>12</v>
      </c>
      <c r="F805" s="32">
        <v>16</v>
      </c>
      <c r="G805" s="32">
        <v>39</v>
      </c>
    </row>
    <row r="806" spans="2:7" x14ac:dyDescent="0.15">
      <c r="B806" s="25" t="s">
        <v>986</v>
      </c>
      <c r="C806" s="31">
        <v>0</v>
      </c>
      <c r="D806" s="32">
        <v>10</v>
      </c>
      <c r="E806" s="32">
        <v>12</v>
      </c>
      <c r="F806" s="32">
        <v>15</v>
      </c>
      <c r="G806" s="32">
        <v>37</v>
      </c>
    </row>
    <row r="807" spans="2:7" x14ac:dyDescent="0.15">
      <c r="B807" s="25" t="s">
        <v>988</v>
      </c>
      <c r="C807" s="31">
        <v>0</v>
      </c>
      <c r="D807" s="32">
        <v>13</v>
      </c>
      <c r="E807" s="32">
        <v>10</v>
      </c>
      <c r="F807" s="32">
        <v>16</v>
      </c>
      <c r="G807" s="32">
        <v>39</v>
      </c>
    </row>
    <row r="808" spans="2:7" x14ac:dyDescent="0.15">
      <c r="B808" s="25" t="s">
        <v>990</v>
      </c>
      <c r="C808" s="31">
        <v>0</v>
      </c>
      <c r="D808" s="32">
        <v>12</v>
      </c>
      <c r="E808" s="32">
        <v>10</v>
      </c>
      <c r="F808" s="32">
        <v>15</v>
      </c>
      <c r="G808" s="32">
        <v>37</v>
      </c>
    </row>
    <row r="809" spans="2:7" x14ac:dyDescent="0.15">
      <c r="B809" s="25" t="s">
        <v>991</v>
      </c>
      <c r="C809" s="31">
        <v>0</v>
      </c>
      <c r="D809" s="32">
        <v>14</v>
      </c>
      <c r="E809" s="32">
        <v>15</v>
      </c>
      <c r="F809" s="32">
        <v>17</v>
      </c>
      <c r="G809" s="32">
        <v>46</v>
      </c>
    </row>
    <row r="810" spans="2:7" x14ac:dyDescent="0.15">
      <c r="B810" s="25" t="s">
        <v>994</v>
      </c>
      <c r="C810" s="31">
        <v>0</v>
      </c>
      <c r="D810" s="32">
        <v>12</v>
      </c>
      <c r="E810" s="32">
        <v>10</v>
      </c>
      <c r="F810" s="32">
        <v>19</v>
      </c>
      <c r="G810" s="32">
        <v>41</v>
      </c>
    </row>
    <row r="811" spans="2:7" x14ac:dyDescent="0.15">
      <c r="B811" s="25" t="s">
        <v>995</v>
      </c>
      <c r="C811" s="31">
        <v>0</v>
      </c>
      <c r="D811" s="32">
        <v>14</v>
      </c>
      <c r="E811" s="32">
        <v>7</v>
      </c>
      <c r="F811" s="32">
        <v>17</v>
      </c>
      <c r="G811" s="32">
        <v>38</v>
      </c>
    </row>
    <row r="812" spans="2:7" x14ac:dyDescent="0.15">
      <c r="B812" s="25" t="s">
        <v>997</v>
      </c>
      <c r="C812" s="31">
        <v>0</v>
      </c>
      <c r="D812" s="32">
        <v>11</v>
      </c>
      <c r="E812" s="32">
        <v>12</v>
      </c>
      <c r="F812" s="32">
        <v>20</v>
      </c>
      <c r="G812" s="32">
        <v>43</v>
      </c>
    </row>
    <row r="813" spans="2:7" x14ac:dyDescent="0.15">
      <c r="B813" s="25" t="s">
        <v>999</v>
      </c>
      <c r="C813" s="31">
        <v>0</v>
      </c>
      <c r="D813" s="32">
        <v>14</v>
      </c>
      <c r="E813" s="32">
        <v>11</v>
      </c>
      <c r="F813" s="32">
        <v>15</v>
      </c>
      <c r="G813" s="32">
        <v>40</v>
      </c>
    </row>
    <row r="814" spans="2:7" x14ac:dyDescent="0.15">
      <c r="B814" s="25" t="s">
        <v>1001</v>
      </c>
      <c r="C814" s="31">
        <v>0</v>
      </c>
      <c r="D814" s="32">
        <v>8</v>
      </c>
      <c r="E814" s="32">
        <v>12</v>
      </c>
      <c r="F814" s="32">
        <v>11</v>
      </c>
      <c r="G814" s="32">
        <v>31</v>
      </c>
    </row>
    <row r="815" spans="2:7" x14ac:dyDescent="0.15">
      <c r="B815" s="25" t="s">
        <v>1002</v>
      </c>
      <c r="C815" s="31">
        <v>0</v>
      </c>
      <c r="D815" s="32">
        <v>14</v>
      </c>
      <c r="E815" s="32">
        <v>11</v>
      </c>
      <c r="F815" s="32">
        <v>9</v>
      </c>
      <c r="G815" s="32">
        <v>34</v>
      </c>
    </row>
    <row r="816" spans="2:7" x14ac:dyDescent="0.15">
      <c r="B816" s="25" t="s">
        <v>1006</v>
      </c>
      <c r="C816" s="31">
        <v>0</v>
      </c>
      <c r="D816" s="32">
        <v>13</v>
      </c>
      <c r="E816" s="32">
        <v>19</v>
      </c>
      <c r="F816" s="32">
        <v>11</v>
      </c>
      <c r="G816" s="32">
        <v>43</v>
      </c>
    </row>
    <row r="817" spans="2:7" x14ac:dyDescent="0.15">
      <c r="B817" s="25" t="s">
        <v>1007</v>
      </c>
      <c r="C817" s="31">
        <v>0</v>
      </c>
      <c r="D817" s="32">
        <v>13</v>
      </c>
      <c r="E817" s="32">
        <v>23</v>
      </c>
      <c r="F817" s="32">
        <v>16</v>
      </c>
      <c r="G817" s="32">
        <v>52</v>
      </c>
    </row>
    <row r="818" spans="2:7" x14ac:dyDescent="0.15">
      <c r="B818" s="25" t="s">
        <v>1009</v>
      </c>
      <c r="C818" s="31">
        <v>0</v>
      </c>
      <c r="D818" s="32">
        <v>12</v>
      </c>
      <c r="E818" s="32">
        <v>23</v>
      </c>
      <c r="F818" s="32">
        <v>15</v>
      </c>
      <c r="G818" s="32">
        <v>50</v>
      </c>
    </row>
    <row r="819" spans="2:7" x14ac:dyDescent="0.15">
      <c r="B819" s="25" t="s">
        <v>1011</v>
      </c>
      <c r="C819" s="31">
        <v>0</v>
      </c>
      <c r="D819" s="32">
        <v>12</v>
      </c>
      <c r="E819" s="32">
        <v>20</v>
      </c>
      <c r="F819" s="32">
        <v>17</v>
      </c>
      <c r="G819" s="32">
        <v>49</v>
      </c>
    </row>
    <row r="820" spans="2:7" x14ac:dyDescent="0.15">
      <c r="B820" s="25" t="s">
        <v>1013</v>
      </c>
      <c r="C820" s="31">
        <v>0</v>
      </c>
      <c r="D820" s="32">
        <f>$D$24</f>
        <v>21</v>
      </c>
      <c r="E820" s="32">
        <f>$E$24</f>
        <v>20</v>
      </c>
      <c r="F820" s="32">
        <f>$F$24</f>
        <v>14</v>
      </c>
      <c r="G820" s="32">
        <f>$G$24</f>
        <v>58</v>
      </c>
    </row>
    <row r="821" spans="2:7" x14ac:dyDescent="0.15">
      <c r="B821" s="25" t="s">
        <v>1016</v>
      </c>
      <c r="C821" s="31">
        <v>0</v>
      </c>
      <c r="D821" s="32">
        <v>19</v>
      </c>
      <c r="E821" s="32">
        <v>20</v>
      </c>
      <c r="F821" s="32">
        <v>23</v>
      </c>
      <c r="G821" s="32">
        <v>62</v>
      </c>
    </row>
    <row r="822" spans="2:7" x14ac:dyDescent="0.15">
      <c r="B822" s="25" t="s">
        <v>1017</v>
      </c>
      <c r="C822" s="31">
        <v>0</v>
      </c>
      <c r="D822" s="32">
        <v>22</v>
      </c>
      <c r="E822" s="32">
        <v>23</v>
      </c>
      <c r="F822" s="32">
        <v>21</v>
      </c>
      <c r="G822" s="32">
        <v>66</v>
      </c>
    </row>
    <row r="823" spans="2:7" x14ac:dyDescent="0.15">
      <c r="B823" s="25" t="s">
        <v>1020</v>
      </c>
      <c r="C823" s="31">
        <v>0</v>
      </c>
      <c r="D823" s="32">
        <v>21</v>
      </c>
      <c r="E823" s="32">
        <v>23</v>
      </c>
      <c r="F823" s="32">
        <v>21</v>
      </c>
      <c r="G823" s="32">
        <v>65</v>
      </c>
    </row>
    <row r="824" spans="2:7" x14ac:dyDescent="0.15">
      <c r="B824" s="25" t="s">
        <v>1021</v>
      </c>
      <c r="C824" s="31">
        <v>0</v>
      </c>
      <c r="D824" s="32">
        <v>19</v>
      </c>
      <c r="E824" s="32">
        <v>14</v>
      </c>
      <c r="F824" s="32">
        <v>11</v>
      </c>
      <c r="G824" s="32">
        <v>44</v>
      </c>
    </row>
    <row r="825" spans="2:7" x14ac:dyDescent="0.15">
      <c r="B825" s="25" t="s">
        <v>1023</v>
      </c>
      <c r="C825" s="31">
        <v>0</v>
      </c>
      <c r="D825" s="32">
        <v>18</v>
      </c>
      <c r="E825" s="32">
        <v>17</v>
      </c>
      <c r="F825" s="32">
        <v>12</v>
      </c>
      <c r="G825" s="32">
        <v>47</v>
      </c>
    </row>
    <row r="826" spans="2:7" x14ac:dyDescent="0.15">
      <c r="B826" s="25" t="s">
        <v>1026</v>
      </c>
      <c r="C826" s="31">
        <v>0</v>
      </c>
      <c r="D826" s="32">
        <v>18</v>
      </c>
      <c r="E826" s="32">
        <v>17</v>
      </c>
      <c r="F826" s="32">
        <v>12</v>
      </c>
      <c r="G826" s="32">
        <v>47</v>
      </c>
    </row>
    <row r="827" spans="2:7" x14ac:dyDescent="0.15">
      <c r="B827" s="25" t="s">
        <v>1027</v>
      </c>
      <c r="C827" s="31">
        <v>0</v>
      </c>
      <c r="D827" s="32">
        <v>29</v>
      </c>
      <c r="E827" s="32">
        <v>22</v>
      </c>
      <c r="F827" s="32">
        <v>23</v>
      </c>
      <c r="G827" s="32">
        <v>74</v>
      </c>
    </row>
    <row r="828" spans="2:7" x14ac:dyDescent="0.15">
      <c r="B828" s="25" t="s">
        <v>1029</v>
      </c>
      <c r="C828" s="31">
        <v>0</v>
      </c>
      <c r="D828" s="32">
        <v>23</v>
      </c>
      <c r="E828" s="32">
        <v>24</v>
      </c>
      <c r="F828" s="32">
        <v>24</v>
      </c>
      <c r="G828" s="32">
        <v>71</v>
      </c>
    </row>
    <row r="829" spans="2:7" x14ac:dyDescent="0.15">
      <c r="B829" s="25" t="s">
        <v>1031</v>
      </c>
      <c r="C829" s="31">
        <v>0</v>
      </c>
      <c r="D829" s="32">
        <v>22</v>
      </c>
      <c r="E829" s="32">
        <v>34</v>
      </c>
      <c r="F829" s="32">
        <v>11</v>
      </c>
      <c r="G829" s="32">
        <v>67</v>
      </c>
    </row>
    <row r="830" spans="2:7" x14ac:dyDescent="0.15">
      <c r="B830" s="25" t="s">
        <v>1033</v>
      </c>
      <c r="C830" s="31">
        <v>0</v>
      </c>
      <c r="D830" s="32">
        <v>22</v>
      </c>
      <c r="E830" s="32">
        <v>35</v>
      </c>
      <c r="F830" s="32">
        <v>14</v>
      </c>
      <c r="G830" s="32">
        <v>71</v>
      </c>
    </row>
    <row r="831" spans="2:7" x14ac:dyDescent="0.15">
      <c r="B831" s="25" t="s">
        <v>1035</v>
      </c>
      <c r="C831" s="31">
        <v>0</v>
      </c>
      <c r="D831" s="32">
        <v>10</v>
      </c>
      <c r="E831" s="32">
        <v>33</v>
      </c>
      <c r="F831" s="32">
        <v>23</v>
      </c>
      <c r="G831" s="32">
        <v>66</v>
      </c>
    </row>
    <row r="832" spans="2:7" x14ac:dyDescent="0.15">
      <c r="B832" s="25" t="s">
        <v>1037</v>
      </c>
      <c r="C832" s="31">
        <v>0</v>
      </c>
      <c r="D832" s="32">
        <v>18</v>
      </c>
      <c r="E832" s="32">
        <v>22</v>
      </c>
      <c r="F832" s="32">
        <v>13</v>
      </c>
      <c r="G832" s="32">
        <v>53</v>
      </c>
    </row>
    <row r="833" spans="2:7" x14ac:dyDescent="0.15">
      <c r="B833" s="25" t="s">
        <v>1039</v>
      </c>
      <c r="C833" s="31">
        <v>0</v>
      </c>
      <c r="D833" s="32">
        <v>17</v>
      </c>
      <c r="E833" s="32">
        <v>29</v>
      </c>
      <c r="F833" s="32">
        <v>17</v>
      </c>
      <c r="G833" s="32">
        <v>63</v>
      </c>
    </row>
    <row r="834" spans="2:7" x14ac:dyDescent="0.15">
      <c r="B834" s="25" t="s">
        <v>1041</v>
      </c>
      <c r="C834" s="31">
        <v>0</v>
      </c>
      <c r="D834" s="32">
        <v>14</v>
      </c>
      <c r="E834" s="32">
        <v>21</v>
      </c>
      <c r="F834" s="32">
        <v>13</v>
      </c>
      <c r="G834" s="32">
        <v>48</v>
      </c>
    </row>
    <row r="835" spans="2:7" x14ac:dyDescent="0.15">
      <c r="B835" s="25" t="s">
        <v>1044</v>
      </c>
      <c r="C835" s="31">
        <v>0</v>
      </c>
      <c r="D835" s="32">
        <v>17</v>
      </c>
      <c r="E835" s="32">
        <v>24</v>
      </c>
      <c r="F835" s="32">
        <v>16</v>
      </c>
      <c r="G835" s="32">
        <v>57</v>
      </c>
    </row>
    <row r="836" spans="2:7" x14ac:dyDescent="0.15">
      <c r="B836" s="25" t="s">
        <v>1047</v>
      </c>
      <c r="C836" s="31">
        <v>0</v>
      </c>
      <c r="D836" s="32">
        <v>12</v>
      </c>
      <c r="E836" s="32">
        <v>20</v>
      </c>
      <c r="F836" s="32">
        <v>14</v>
      </c>
      <c r="G836" s="32">
        <v>46</v>
      </c>
    </row>
    <row r="837" spans="2:7" x14ac:dyDescent="0.15">
      <c r="B837" s="25" t="s">
        <v>1050</v>
      </c>
      <c r="C837" s="31">
        <v>0</v>
      </c>
      <c r="D837" s="32">
        <v>12</v>
      </c>
      <c r="E837" s="32">
        <v>20</v>
      </c>
      <c r="F837" s="32">
        <v>15</v>
      </c>
      <c r="G837" s="32">
        <v>47</v>
      </c>
    </row>
    <row r="838" spans="2:7" x14ac:dyDescent="0.15">
      <c r="B838" s="25" t="s">
        <v>1052</v>
      </c>
      <c r="C838" s="31">
        <v>0</v>
      </c>
      <c r="D838" s="32">
        <v>19</v>
      </c>
      <c r="E838" s="32">
        <v>15</v>
      </c>
      <c r="F838" s="32">
        <v>18</v>
      </c>
      <c r="G838" s="32">
        <v>52</v>
      </c>
    </row>
    <row r="839" spans="2:7" x14ac:dyDescent="0.15">
      <c r="B839" s="25" t="s">
        <v>1056</v>
      </c>
      <c r="C839" s="31">
        <v>0</v>
      </c>
      <c r="D839" s="32">
        <v>22</v>
      </c>
      <c r="E839" s="32">
        <v>15</v>
      </c>
      <c r="F839" s="32">
        <v>22</v>
      </c>
      <c r="G839" s="32">
        <v>59</v>
      </c>
    </row>
    <row r="840" spans="2:7" x14ac:dyDescent="0.15">
      <c r="B840" s="25" t="s">
        <v>1059</v>
      </c>
      <c r="C840" s="31">
        <v>0</v>
      </c>
      <c r="D840" s="32">
        <v>19</v>
      </c>
      <c r="E840" s="32">
        <v>13</v>
      </c>
      <c r="F840" s="32">
        <v>15</v>
      </c>
      <c r="G840" s="32">
        <v>47</v>
      </c>
    </row>
    <row r="841" spans="2:7" x14ac:dyDescent="0.15">
      <c r="B841" s="25" t="s">
        <v>1062</v>
      </c>
      <c r="C841" s="31">
        <v>0</v>
      </c>
      <c r="D841" s="32">
        <v>25</v>
      </c>
      <c r="E841" s="32">
        <v>15</v>
      </c>
      <c r="F841" s="32">
        <v>16</v>
      </c>
      <c r="G841" s="32">
        <v>56</v>
      </c>
    </row>
    <row r="842" spans="2:7" x14ac:dyDescent="0.15">
      <c r="B842" s="25" t="s">
        <v>1065</v>
      </c>
      <c r="C842" s="31">
        <v>0</v>
      </c>
      <c r="D842" s="32">
        <v>25</v>
      </c>
      <c r="E842" s="32">
        <v>15</v>
      </c>
      <c r="F842" s="32">
        <v>14</v>
      </c>
      <c r="G842" s="32">
        <v>54</v>
      </c>
    </row>
    <row r="843" spans="2:7" x14ac:dyDescent="0.15">
      <c r="B843" s="25" t="s">
        <v>1077</v>
      </c>
      <c r="C843" s="31">
        <v>0</v>
      </c>
      <c r="D843" s="32">
        <v>27</v>
      </c>
      <c r="E843" s="32">
        <v>14</v>
      </c>
      <c r="F843" s="32">
        <v>15</v>
      </c>
      <c r="G843" s="32">
        <v>56</v>
      </c>
    </row>
    <row r="844" spans="2:7" x14ac:dyDescent="0.15">
      <c r="B844" s="25" t="s">
        <v>1081</v>
      </c>
      <c r="C844" s="31">
        <v>0</v>
      </c>
      <c r="D844" s="32">
        <v>25</v>
      </c>
      <c r="E844" s="32">
        <v>11</v>
      </c>
      <c r="F844" s="32">
        <v>20</v>
      </c>
      <c r="G844" s="32">
        <v>56</v>
      </c>
    </row>
    <row r="845" spans="2:7" x14ac:dyDescent="0.15">
      <c r="B845" s="25" t="s">
        <v>1084</v>
      </c>
      <c r="C845" s="31">
        <v>1</v>
      </c>
      <c r="D845" s="32">
        <v>17</v>
      </c>
      <c r="E845" s="32">
        <v>13</v>
      </c>
      <c r="F845" s="32">
        <v>13</v>
      </c>
      <c r="G845" s="32">
        <v>43</v>
      </c>
    </row>
    <row r="846" spans="2:7" x14ac:dyDescent="0.15">
      <c r="B846" s="25" t="s">
        <v>1086</v>
      </c>
      <c r="C846" s="31">
        <v>3</v>
      </c>
      <c r="D846" s="32">
        <v>24</v>
      </c>
      <c r="E846" s="32">
        <v>19</v>
      </c>
      <c r="F846" s="32">
        <v>13</v>
      </c>
      <c r="G846" s="32">
        <v>56</v>
      </c>
    </row>
    <row r="847" spans="2:7" x14ac:dyDescent="0.15">
      <c r="B847" s="25" t="s">
        <v>1089</v>
      </c>
      <c r="C847" s="31">
        <v>0</v>
      </c>
      <c r="D847" s="32">
        <v>27</v>
      </c>
      <c r="E847" s="32">
        <v>17</v>
      </c>
      <c r="F847" s="32">
        <v>17</v>
      </c>
      <c r="G847" s="32">
        <v>61</v>
      </c>
    </row>
    <row r="848" spans="2:7" x14ac:dyDescent="0.15">
      <c r="B848" s="25" t="s">
        <v>1092</v>
      </c>
      <c r="C848" s="31">
        <v>1</v>
      </c>
      <c r="D848" s="32">
        <v>26</v>
      </c>
      <c r="E848" s="32">
        <v>18</v>
      </c>
      <c r="F848" s="32">
        <v>16</v>
      </c>
      <c r="G848" s="32">
        <v>61</v>
      </c>
    </row>
    <row r="849" spans="2:7" x14ac:dyDescent="0.15">
      <c r="B849" s="25" t="s">
        <v>1095</v>
      </c>
      <c r="C849" s="31">
        <v>0</v>
      </c>
      <c r="D849" s="32">
        <v>20</v>
      </c>
      <c r="E849" s="32">
        <v>21</v>
      </c>
      <c r="F849" s="32">
        <v>11</v>
      </c>
      <c r="G849" s="32">
        <v>52</v>
      </c>
    </row>
    <row r="850" spans="2:7" x14ac:dyDescent="0.15">
      <c r="B850" s="25" t="s">
        <v>1113</v>
      </c>
      <c r="C850" s="31">
        <v>0</v>
      </c>
      <c r="D850" s="32">
        <v>15</v>
      </c>
      <c r="E850" s="32">
        <v>17</v>
      </c>
      <c r="F850" s="32">
        <v>14</v>
      </c>
      <c r="G850" s="32">
        <v>46</v>
      </c>
    </row>
    <row r="851" spans="2:7" x14ac:dyDescent="0.15">
      <c r="B851" s="25" t="s">
        <v>1116</v>
      </c>
      <c r="C851" s="31">
        <v>1</v>
      </c>
      <c r="D851" s="32">
        <v>21</v>
      </c>
      <c r="E851" s="32">
        <v>18</v>
      </c>
      <c r="F851" s="32">
        <v>20</v>
      </c>
      <c r="G851" s="32">
        <v>60</v>
      </c>
    </row>
    <row r="852" spans="2:7" x14ac:dyDescent="0.15">
      <c r="B852" s="25" t="s">
        <v>1119</v>
      </c>
      <c r="C852" s="31">
        <v>2</v>
      </c>
      <c r="D852" s="32">
        <v>19</v>
      </c>
      <c r="E852" s="32">
        <v>16</v>
      </c>
      <c r="F852" s="32">
        <v>24</v>
      </c>
      <c r="G852" s="32">
        <v>61</v>
      </c>
    </row>
    <row r="853" spans="2:7" x14ac:dyDescent="0.15">
      <c r="B853" s="25" t="s">
        <v>1122</v>
      </c>
      <c r="C853" s="31">
        <v>0</v>
      </c>
      <c r="D853" s="32">
        <v>12</v>
      </c>
      <c r="E853" s="32">
        <v>15</v>
      </c>
      <c r="F853" s="32">
        <v>14</v>
      </c>
      <c r="G853" s="32">
        <v>41</v>
      </c>
    </row>
    <row r="854" spans="2:7" x14ac:dyDescent="0.15">
      <c r="B854" s="25" t="s">
        <v>1125</v>
      </c>
      <c r="C854" s="31">
        <v>2</v>
      </c>
      <c r="D854" s="32">
        <v>7</v>
      </c>
      <c r="E854" s="32">
        <v>14</v>
      </c>
      <c r="F854" s="32">
        <v>16</v>
      </c>
      <c r="G854" s="32">
        <v>39</v>
      </c>
    </row>
    <row r="855" spans="2:7" x14ac:dyDescent="0.15">
      <c r="B855" s="25" t="s">
        <v>1129</v>
      </c>
      <c r="C855" s="31">
        <v>2</v>
      </c>
      <c r="D855" s="32">
        <v>13</v>
      </c>
      <c r="E855" s="32">
        <v>16</v>
      </c>
      <c r="F855" s="32">
        <v>15</v>
      </c>
      <c r="G855" s="32">
        <v>46</v>
      </c>
    </row>
    <row r="856" spans="2:7" x14ac:dyDescent="0.15">
      <c r="B856" s="25" t="s">
        <v>1131</v>
      </c>
      <c r="C856" s="31">
        <v>2</v>
      </c>
      <c r="D856" s="32">
        <v>18</v>
      </c>
      <c r="E856" s="32">
        <v>17</v>
      </c>
      <c r="F856" s="32">
        <v>20</v>
      </c>
      <c r="G856" s="32">
        <v>57</v>
      </c>
    </row>
    <row r="857" spans="2:7" x14ac:dyDescent="0.15">
      <c r="B857" s="25" t="s">
        <v>1133</v>
      </c>
      <c r="C857" s="31">
        <v>2</v>
      </c>
      <c r="D857" s="32">
        <v>15</v>
      </c>
      <c r="E857" s="32">
        <v>16</v>
      </c>
      <c r="F857" s="32">
        <v>15</v>
      </c>
      <c r="G857" s="32">
        <v>48</v>
      </c>
    </row>
    <row r="858" spans="2:7" x14ac:dyDescent="0.15">
      <c r="B858" s="25" t="s">
        <v>1137</v>
      </c>
      <c r="C858" s="31">
        <v>1</v>
      </c>
      <c r="D858" s="32">
        <v>10</v>
      </c>
      <c r="E858" s="32">
        <v>10</v>
      </c>
      <c r="F858" s="32">
        <v>21</v>
      </c>
      <c r="G858" s="32">
        <v>42</v>
      </c>
    </row>
    <row r="859" spans="2:7" x14ac:dyDescent="0.15">
      <c r="B859" s="25" t="s">
        <v>1140</v>
      </c>
      <c r="C859" s="31">
        <v>0</v>
      </c>
      <c r="D859" s="32">
        <v>22</v>
      </c>
      <c r="E859" s="32">
        <v>16</v>
      </c>
      <c r="F859" s="32">
        <v>19</v>
      </c>
      <c r="G859" s="32">
        <v>57</v>
      </c>
    </row>
    <row r="860" spans="2:7" x14ac:dyDescent="0.15">
      <c r="B860" s="25" t="s">
        <v>1143</v>
      </c>
      <c r="C860" s="31">
        <v>15</v>
      </c>
      <c r="D860" s="32">
        <v>31</v>
      </c>
      <c r="E860" s="32">
        <v>20</v>
      </c>
      <c r="F860" s="32">
        <v>5</v>
      </c>
      <c r="G860" s="32">
        <v>71</v>
      </c>
    </row>
    <row r="861" spans="2:7" x14ac:dyDescent="0.15">
      <c r="B861" s="25" t="s">
        <v>1146</v>
      </c>
      <c r="C861" s="31">
        <v>1</v>
      </c>
      <c r="D861" s="32">
        <v>33</v>
      </c>
      <c r="E861" s="32">
        <v>12</v>
      </c>
      <c r="F861" s="32">
        <v>15</v>
      </c>
      <c r="G861" s="32">
        <v>61</v>
      </c>
    </row>
    <row r="862" spans="2:7" x14ac:dyDescent="0.15">
      <c r="B862" s="25" t="s">
        <v>1153</v>
      </c>
      <c r="C862" s="31">
        <v>0</v>
      </c>
      <c r="D862" s="32">
        <v>0</v>
      </c>
      <c r="E862" s="32">
        <v>0</v>
      </c>
      <c r="F862" s="32">
        <v>7</v>
      </c>
      <c r="G862" s="32">
        <v>7</v>
      </c>
    </row>
    <row r="863" spans="2:7" x14ac:dyDescent="0.15">
      <c r="B863" s="25" t="s">
        <v>1161</v>
      </c>
      <c r="C863" s="31">
        <v>3</v>
      </c>
      <c r="D863" s="32">
        <v>20</v>
      </c>
      <c r="E863" s="32">
        <v>15</v>
      </c>
      <c r="F863" s="32">
        <v>11</v>
      </c>
      <c r="G863" s="32">
        <v>49</v>
      </c>
    </row>
    <row r="864" spans="2:7" x14ac:dyDescent="0.15">
      <c r="B864" s="25" t="s">
        <v>1171</v>
      </c>
      <c r="C864" s="31">
        <v>3</v>
      </c>
      <c r="D864" s="32">
        <v>20</v>
      </c>
      <c r="E864" s="32">
        <v>20</v>
      </c>
      <c r="F864" s="32">
        <v>10</v>
      </c>
      <c r="G864" s="32">
        <v>53</v>
      </c>
    </row>
    <row r="865" spans="1:7" x14ac:dyDescent="0.15">
      <c r="B865" s="25" t="s">
        <v>1176</v>
      </c>
      <c r="C865" s="31">
        <v>5</v>
      </c>
      <c r="D865" s="32">
        <v>16</v>
      </c>
      <c r="E865" s="32">
        <v>18</v>
      </c>
      <c r="F865" s="32">
        <v>15</v>
      </c>
      <c r="G865" s="32">
        <v>54</v>
      </c>
    </row>
    <row r="866" spans="1:7" x14ac:dyDescent="0.15">
      <c r="B866" s="25" t="s">
        <v>1179</v>
      </c>
      <c r="C866" s="31">
        <v>3</v>
      </c>
      <c r="D866" s="32">
        <v>21</v>
      </c>
      <c r="E866" s="32">
        <v>15</v>
      </c>
      <c r="F866" s="32">
        <v>18</v>
      </c>
      <c r="G866" s="32">
        <v>57</v>
      </c>
    </row>
    <row r="867" spans="1:7" x14ac:dyDescent="0.15">
      <c r="B867" s="25" t="s">
        <v>1181</v>
      </c>
      <c r="C867" s="31">
        <v>4</v>
      </c>
      <c r="D867" s="32">
        <v>16</v>
      </c>
      <c r="E867" s="32">
        <v>11</v>
      </c>
      <c r="F867" s="32">
        <v>15</v>
      </c>
      <c r="G867" s="32">
        <v>46</v>
      </c>
    </row>
    <row r="868" spans="1:7" x14ac:dyDescent="0.15">
      <c r="B868" s="25" t="s">
        <v>1186</v>
      </c>
      <c r="C868" s="31">
        <v>4</v>
      </c>
      <c r="D868" s="32">
        <v>18</v>
      </c>
      <c r="E868" s="32">
        <v>18</v>
      </c>
      <c r="F868" s="32">
        <v>16</v>
      </c>
      <c r="G868" s="32">
        <v>56</v>
      </c>
    </row>
    <row r="869" spans="1:7" x14ac:dyDescent="0.15">
      <c r="B869" s="25" t="s">
        <v>1188</v>
      </c>
      <c r="C869" s="31">
        <v>4</v>
      </c>
      <c r="D869" s="32">
        <v>19</v>
      </c>
      <c r="E869" s="32">
        <v>13</v>
      </c>
      <c r="F869" s="32">
        <v>15</v>
      </c>
      <c r="G869" s="32">
        <v>51</v>
      </c>
    </row>
    <row r="870" spans="1:7" x14ac:dyDescent="0.15">
      <c r="B870" s="25" t="s">
        <v>1193</v>
      </c>
      <c r="C870" s="31">
        <v>3</v>
      </c>
      <c r="D870" s="32">
        <v>25</v>
      </c>
      <c r="E870" s="32">
        <v>20</v>
      </c>
      <c r="F870" s="32">
        <v>16</v>
      </c>
      <c r="G870" s="32">
        <v>64</v>
      </c>
    </row>
    <row r="871" spans="1:7" x14ac:dyDescent="0.15">
      <c r="B871" s="25" t="s">
        <v>1196</v>
      </c>
      <c r="C871" s="31">
        <v>5</v>
      </c>
      <c r="D871" s="32">
        <v>26</v>
      </c>
      <c r="E871" s="32">
        <v>22</v>
      </c>
      <c r="F871" s="32">
        <v>10</v>
      </c>
      <c r="G871" s="32">
        <v>63</v>
      </c>
    </row>
    <row r="872" spans="1:7" x14ac:dyDescent="0.15">
      <c r="A872" s="328"/>
      <c r="B872" s="25" t="s">
        <v>1199</v>
      </c>
      <c r="C872" s="31">
        <v>4</v>
      </c>
      <c r="D872" s="32">
        <v>19</v>
      </c>
      <c r="E872" s="32">
        <v>16</v>
      </c>
      <c r="F872" s="32">
        <v>14</v>
      </c>
      <c r="G872" s="32">
        <v>53</v>
      </c>
    </row>
    <row r="873" spans="1:7" x14ac:dyDescent="0.15">
      <c r="A873" s="328"/>
      <c r="B873" s="25" t="s">
        <v>1203</v>
      </c>
      <c r="C873" s="31">
        <v>4</v>
      </c>
      <c r="D873" s="32">
        <v>16</v>
      </c>
      <c r="E873" s="32">
        <v>19</v>
      </c>
      <c r="F873" s="32">
        <v>9</v>
      </c>
      <c r="G873" s="32">
        <v>48</v>
      </c>
    </row>
    <row r="874" spans="1:7" x14ac:dyDescent="0.15">
      <c r="A874" s="328"/>
      <c r="B874" s="25" t="s">
        <v>1206</v>
      </c>
      <c r="C874" s="31">
        <v>3</v>
      </c>
      <c r="D874" s="32">
        <v>17</v>
      </c>
      <c r="E874" s="32">
        <v>27</v>
      </c>
      <c r="F874" s="32">
        <v>9</v>
      </c>
      <c r="G874" s="32">
        <v>56</v>
      </c>
    </row>
    <row r="875" spans="1:7" x14ac:dyDescent="0.15">
      <c r="A875" s="345"/>
      <c r="B875" s="25" t="s">
        <v>1208</v>
      </c>
      <c r="C875" s="31">
        <v>1</v>
      </c>
      <c r="D875" s="32">
        <v>20</v>
      </c>
      <c r="E875" s="32">
        <v>11</v>
      </c>
      <c r="F875" s="32">
        <v>17</v>
      </c>
      <c r="G875" s="32">
        <v>49</v>
      </c>
    </row>
    <row r="876" spans="1:7" x14ac:dyDescent="0.15">
      <c r="A876" s="345"/>
      <c r="B876" s="25" t="s">
        <v>1213</v>
      </c>
      <c r="C876" s="31">
        <v>7</v>
      </c>
      <c r="D876" s="32">
        <v>15</v>
      </c>
      <c r="E876" s="32">
        <v>20</v>
      </c>
      <c r="F876" s="32">
        <v>7</v>
      </c>
      <c r="G876" s="32">
        <v>49</v>
      </c>
    </row>
    <row r="877" spans="1:7" x14ac:dyDescent="0.15">
      <c r="A877" s="345"/>
      <c r="B877" s="25" t="s">
        <v>1214</v>
      </c>
      <c r="C877" s="31">
        <v>5</v>
      </c>
      <c r="D877" s="32">
        <v>25</v>
      </c>
      <c r="E877" s="32">
        <v>13</v>
      </c>
      <c r="F877" s="32">
        <v>15</v>
      </c>
      <c r="G877" s="32">
        <v>58</v>
      </c>
    </row>
    <row r="878" spans="1:7" x14ac:dyDescent="0.15">
      <c r="A878" s="345"/>
      <c r="B878" s="25" t="s">
        <v>1217</v>
      </c>
      <c r="C878" s="31">
        <v>6</v>
      </c>
      <c r="D878" s="32">
        <v>30</v>
      </c>
      <c r="E878" s="32">
        <v>19</v>
      </c>
      <c r="F878" s="32">
        <v>16</v>
      </c>
      <c r="G878" s="32">
        <v>71</v>
      </c>
    </row>
    <row r="879" spans="1:7" x14ac:dyDescent="0.15">
      <c r="A879" s="345"/>
      <c r="B879" s="25" t="s">
        <v>1221</v>
      </c>
      <c r="C879" s="31">
        <v>2</v>
      </c>
      <c r="D879" s="32">
        <v>31</v>
      </c>
      <c r="E879" s="32">
        <v>24</v>
      </c>
      <c r="F879" s="32">
        <v>14</v>
      </c>
      <c r="G879" s="32">
        <v>71</v>
      </c>
    </row>
    <row r="880" spans="1:7" x14ac:dyDescent="0.15">
      <c r="A880" s="345"/>
      <c r="B880" s="25" t="s">
        <v>1224</v>
      </c>
      <c r="C880" s="31">
        <v>4</v>
      </c>
      <c r="D880" s="32">
        <v>18</v>
      </c>
      <c r="E880" s="32">
        <v>9</v>
      </c>
      <c r="F880" s="32">
        <v>11</v>
      </c>
      <c r="G880" s="32">
        <v>42</v>
      </c>
    </row>
    <row r="881" spans="1:7" x14ac:dyDescent="0.15">
      <c r="A881" s="345"/>
      <c r="B881" s="25" t="s">
        <v>1228</v>
      </c>
      <c r="C881" s="31">
        <v>0</v>
      </c>
      <c r="D881" s="32">
        <v>25</v>
      </c>
      <c r="E881" s="32">
        <v>11</v>
      </c>
      <c r="F881" s="32">
        <v>22</v>
      </c>
      <c r="G881" s="32">
        <v>58</v>
      </c>
    </row>
    <row r="882" spans="1:7" x14ac:dyDescent="0.15">
      <c r="A882" s="345"/>
      <c r="B882" s="355" t="s">
        <v>1231</v>
      </c>
      <c r="C882" s="31">
        <v>2</v>
      </c>
      <c r="D882" s="32">
        <v>26</v>
      </c>
      <c r="E882" s="32">
        <v>14</v>
      </c>
      <c r="F882" s="32">
        <v>18</v>
      </c>
      <c r="G882" s="32">
        <v>60</v>
      </c>
    </row>
    <row r="883" spans="1:7" x14ac:dyDescent="0.15">
      <c r="A883" s="345"/>
      <c r="B883" s="355" t="s">
        <v>1234</v>
      </c>
      <c r="C883" s="31">
        <v>8</v>
      </c>
      <c r="D883" s="32">
        <v>25</v>
      </c>
      <c r="E883" s="32">
        <v>15</v>
      </c>
      <c r="F883" s="32">
        <v>18</v>
      </c>
      <c r="G883" s="32">
        <v>66</v>
      </c>
    </row>
    <row r="884" spans="1:7" x14ac:dyDescent="0.15">
      <c r="A884" s="345"/>
      <c r="B884" s="355" t="s">
        <v>1238</v>
      </c>
      <c r="C884" s="31">
        <v>7</v>
      </c>
      <c r="D884" s="32">
        <v>18</v>
      </c>
      <c r="E884" s="32">
        <v>14</v>
      </c>
      <c r="F884" s="32">
        <v>15</v>
      </c>
      <c r="G884" s="32">
        <v>54</v>
      </c>
    </row>
    <row r="885" spans="1:7" x14ac:dyDescent="0.15">
      <c r="A885" s="345"/>
      <c r="B885" s="355" t="s">
        <v>1241</v>
      </c>
      <c r="C885" s="31">
        <v>4</v>
      </c>
      <c r="D885" s="32">
        <v>14</v>
      </c>
      <c r="E885" s="32">
        <v>19</v>
      </c>
      <c r="F885" s="32">
        <v>15</v>
      </c>
      <c r="G885" s="32">
        <v>52</v>
      </c>
    </row>
    <row r="886" spans="1:7" x14ac:dyDescent="0.15">
      <c r="A886" s="345"/>
      <c r="B886" s="355" t="s">
        <v>1244</v>
      </c>
      <c r="C886" s="31">
        <v>3</v>
      </c>
      <c r="D886" s="32">
        <v>19</v>
      </c>
      <c r="E886" s="32">
        <v>15</v>
      </c>
      <c r="F886" s="32">
        <v>15</v>
      </c>
      <c r="G886" s="32">
        <v>52</v>
      </c>
    </row>
    <row r="887" spans="1:7" x14ac:dyDescent="0.15">
      <c r="A887" s="345"/>
      <c r="B887" s="355" t="s">
        <v>1247</v>
      </c>
      <c r="C887" s="31">
        <v>4</v>
      </c>
      <c r="D887" s="32">
        <v>21</v>
      </c>
      <c r="E887" s="32">
        <v>17</v>
      </c>
      <c r="F887" s="32">
        <v>9</v>
      </c>
      <c r="G887" s="32">
        <v>51</v>
      </c>
    </row>
    <row r="888" spans="1:7" x14ac:dyDescent="0.15">
      <c r="A888" s="345"/>
      <c r="B888" s="355" t="s">
        <v>1249</v>
      </c>
      <c r="C888" s="31">
        <v>4</v>
      </c>
      <c r="D888" s="32">
        <v>26</v>
      </c>
      <c r="E888" s="32">
        <v>15</v>
      </c>
      <c r="F888" s="32">
        <v>10</v>
      </c>
      <c r="G888" s="32">
        <v>55</v>
      </c>
    </row>
    <row r="889" spans="1:7" x14ac:dyDescent="0.15">
      <c r="A889" s="345"/>
      <c r="B889" s="355" t="s">
        <v>1251</v>
      </c>
      <c r="C889" s="31">
        <v>3</v>
      </c>
      <c r="D889" s="32">
        <v>22</v>
      </c>
      <c r="E889" s="32">
        <v>14</v>
      </c>
      <c r="F889" s="32">
        <v>8</v>
      </c>
      <c r="G889" s="32">
        <v>47</v>
      </c>
    </row>
    <row r="890" spans="1:7" x14ac:dyDescent="0.15">
      <c r="A890" s="345"/>
      <c r="B890" s="355" t="s">
        <v>1253</v>
      </c>
      <c r="C890" s="31">
        <v>4</v>
      </c>
      <c r="D890" s="32">
        <v>21</v>
      </c>
      <c r="E890" s="32">
        <v>14</v>
      </c>
      <c r="F890" s="32">
        <v>8</v>
      </c>
      <c r="G890" s="32">
        <v>47</v>
      </c>
    </row>
    <row r="891" spans="1:7" x14ac:dyDescent="0.15">
      <c r="A891" s="345"/>
      <c r="B891" s="355" t="s">
        <v>1255</v>
      </c>
      <c r="C891" s="31">
        <v>6</v>
      </c>
      <c r="D891" s="32">
        <v>25</v>
      </c>
      <c r="E891" s="32">
        <v>12</v>
      </c>
      <c r="F891" s="32">
        <v>14</v>
      </c>
      <c r="G891" s="32">
        <v>57</v>
      </c>
    </row>
    <row r="892" spans="1:7" x14ac:dyDescent="0.15">
      <c r="A892" s="345"/>
      <c r="B892" s="355" t="s">
        <v>1257</v>
      </c>
      <c r="C892" s="31">
        <v>4</v>
      </c>
      <c r="D892" s="32">
        <v>26</v>
      </c>
      <c r="E892" s="32">
        <v>8</v>
      </c>
      <c r="F892" s="32">
        <v>12</v>
      </c>
      <c r="G892" s="32">
        <v>50</v>
      </c>
    </row>
    <row r="893" spans="1:7" x14ac:dyDescent="0.15">
      <c r="A893" s="365"/>
      <c r="B893" s="367" t="s">
        <v>1259</v>
      </c>
      <c r="C893" s="31">
        <v>3</v>
      </c>
      <c r="D893" s="368">
        <v>21</v>
      </c>
      <c r="E893" s="368">
        <v>12</v>
      </c>
      <c r="F893" s="368">
        <v>11</v>
      </c>
      <c r="G893" s="368">
        <v>47</v>
      </c>
    </row>
    <row r="894" spans="1:7" x14ac:dyDescent="0.15">
      <c r="A894" s="365"/>
      <c r="B894" s="367" t="s">
        <v>1262</v>
      </c>
      <c r="C894" s="31">
        <v>4</v>
      </c>
      <c r="D894" s="368">
        <v>21</v>
      </c>
      <c r="E894" s="368">
        <v>16</v>
      </c>
      <c r="F894" s="368">
        <v>15</v>
      </c>
      <c r="G894" s="368">
        <v>56</v>
      </c>
    </row>
    <row r="895" spans="1:7" x14ac:dyDescent="0.15">
      <c r="A895" s="365"/>
      <c r="B895" s="367" t="s">
        <v>1263</v>
      </c>
      <c r="C895" s="31">
        <v>5</v>
      </c>
      <c r="D895" s="368">
        <v>32</v>
      </c>
      <c r="E895" s="368">
        <v>17</v>
      </c>
      <c r="F895" s="368">
        <v>21</v>
      </c>
      <c r="G895" s="368">
        <v>75</v>
      </c>
    </row>
    <row r="896" spans="1:7" x14ac:dyDescent="0.15">
      <c r="A896" s="365"/>
      <c r="B896" s="367" t="s">
        <v>1265</v>
      </c>
      <c r="C896" s="31">
        <v>5</v>
      </c>
      <c r="D896" s="368">
        <v>34</v>
      </c>
      <c r="E896" s="368">
        <v>8</v>
      </c>
      <c r="F896" s="368">
        <v>14</v>
      </c>
      <c r="G896" s="368">
        <v>61</v>
      </c>
    </row>
    <row r="897" spans="1:7" x14ac:dyDescent="0.15">
      <c r="A897" s="365"/>
      <c r="B897" s="367" t="s">
        <v>1267</v>
      </c>
      <c r="C897" s="31">
        <v>0</v>
      </c>
      <c r="D897" s="368">
        <v>30</v>
      </c>
      <c r="E897" s="368">
        <v>14</v>
      </c>
      <c r="F897" s="368">
        <v>13</v>
      </c>
      <c r="G897" s="368">
        <v>57</v>
      </c>
    </row>
    <row r="898" spans="1:7" x14ac:dyDescent="0.15">
      <c r="A898" s="365"/>
      <c r="B898" s="367" t="s">
        <v>1269</v>
      </c>
      <c r="C898" s="31">
        <v>2</v>
      </c>
      <c r="D898" s="368">
        <v>29</v>
      </c>
      <c r="E898" s="368">
        <v>13</v>
      </c>
      <c r="F898" s="368">
        <v>14</v>
      </c>
      <c r="G898" s="368">
        <v>58</v>
      </c>
    </row>
    <row r="899" spans="1:7" x14ac:dyDescent="0.15">
      <c r="A899" s="365"/>
      <c r="B899" s="367" t="s">
        <v>1271</v>
      </c>
      <c r="C899" s="31">
        <v>0</v>
      </c>
      <c r="D899" s="368">
        <v>27</v>
      </c>
      <c r="E899" s="368">
        <v>13</v>
      </c>
      <c r="F899" s="368">
        <v>10</v>
      </c>
      <c r="G899" s="368">
        <v>50</v>
      </c>
    </row>
    <row r="900" spans="1:7" x14ac:dyDescent="0.15">
      <c r="A900" s="365"/>
      <c r="B900" s="367" t="s">
        <v>1273</v>
      </c>
      <c r="C900" s="31">
        <v>3</v>
      </c>
      <c r="D900" s="368">
        <v>19</v>
      </c>
      <c r="E900" s="368">
        <v>20</v>
      </c>
      <c r="F900" s="368">
        <v>17</v>
      </c>
      <c r="G900" s="368">
        <v>59</v>
      </c>
    </row>
    <row r="901" spans="1:7" x14ac:dyDescent="0.15">
      <c r="A901" s="365"/>
      <c r="B901" s="367" t="s">
        <v>1276</v>
      </c>
      <c r="C901" s="31">
        <v>3</v>
      </c>
      <c r="D901" s="368">
        <v>20</v>
      </c>
      <c r="E901" s="368">
        <v>19</v>
      </c>
      <c r="F901" s="368">
        <v>18</v>
      </c>
      <c r="G901" s="368">
        <v>60</v>
      </c>
    </row>
    <row r="902" spans="1:7" x14ac:dyDescent="0.15">
      <c r="A902" s="365"/>
      <c r="B902" s="367" t="s">
        <v>1277</v>
      </c>
      <c r="C902" s="31">
        <v>0</v>
      </c>
      <c r="D902" s="368">
        <v>26</v>
      </c>
      <c r="E902" s="368">
        <v>17</v>
      </c>
      <c r="F902" s="368">
        <v>12</v>
      </c>
      <c r="G902" s="368">
        <v>55</v>
      </c>
    </row>
    <row r="903" spans="1:7" x14ac:dyDescent="0.15">
      <c r="A903" s="389"/>
      <c r="B903" s="367" t="s">
        <v>1279</v>
      </c>
      <c r="C903" s="31">
        <f>$C$24</f>
        <v>3</v>
      </c>
      <c r="D903" s="368">
        <f>$D$24</f>
        <v>21</v>
      </c>
      <c r="E903" s="368">
        <f>$E$24</f>
        <v>20</v>
      </c>
      <c r="F903" s="368">
        <f>$F$24</f>
        <v>14</v>
      </c>
      <c r="G903" s="368">
        <f>$G$24</f>
        <v>58</v>
      </c>
    </row>
    <row r="905" spans="1:7" x14ac:dyDescent="0.15">
      <c r="B905" s="33" t="s">
        <v>511</v>
      </c>
      <c r="C905" s="34" t="e">
        <f>SUM(C903-C902)/C902</f>
        <v>#DIV/0!</v>
      </c>
      <c r="D905" s="34">
        <f t="shared" ref="D905:G905" si="2">SUM(D903-D902)/D902</f>
        <v>-0.19230769230769232</v>
      </c>
      <c r="E905" s="34">
        <f t="shared" si="2"/>
        <v>0.17647058823529413</v>
      </c>
      <c r="F905" s="34">
        <f t="shared" si="2"/>
        <v>0.16666666666666666</v>
      </c>
      <c r="G905" s="34">
        <f t="shared" si="2"/>
        <v>5.4545454545454543E-2</v>
      </c>
    </row>
    <row r="906" spans="1:7" x14ac:dyDescent="0.15">
      <c r="B906" s="33" t="s">
        <v>512</v>
      </c>
      <c r="C906" s="34">
        <f>SUM(C903-C900)/C900</f>
        <v>0</v>
      </c>
      <c r="D906" s="34">
        <f t="shared" ref="D906:F906" si="3">SUM(D903-D900)/D900</f>
        <v>0.10526315789473684</v>
      </c>
      <c r="E906" s="34">
        <f t="shared" si="3"/>
        <v>0</v>
      </c>
      <c r="F906" s="34">
        <f t="shared" si="3"/>
        <v>-0.17647058823529413</v>
      </c>
      <c r="G906" s="34">
        <f>SUM(G903-G900)/G900</f>
        <v>-1.6949152542372881E-2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14"/>
  <sheetViews>
    <sheetView showGridLines="0" topLeftCell="C494" workbookViewId="0">
      <selection activeCell="A3" sqref="A3"/>
    </sheetView>
  </sheetViews>
  <sheetFormatPr baseColWidth="10" defaultColWidth="8.83203125" defaultRowHeight="12" x14ac:dyDescent="0.15"/>
  <cols>
    <col min="1" max="1" width="33.6640625" style="14" customWidth="1"/>
    <col min="2" max="3" width="19.6640625" style="14" customWidth="1"/>
    <col min="4" max="4" width="15.33203125" style="14" customWidth="1"/>
    <col min="5" max="5" width="13.6640625" style="14" customWidth="1"/>
    <col min="6" max="6" width="14.6640625" style="14" customWidth="1"/>
    <col min="7" max="7" width="18.1640625" style="14" customWidth="1"/>
    <col min="8" max="8" width="8.83203125" style="14"/>
    <col min="9" max="16384" width="8.83203125" style="16"/>
  </cols>
  <sheetData>
    <row r="2" spans="1:7" s="121" customFormat="1" ht="23" x14ac:dyDescent="0.15">
      <c r="A2" s="121" t="s">
        <v>131</v>
      </c>
    </row>
    <row r="3" spans="1:7" s="119" customFormat="1" ht="14" x14ac:dyDescent="0.15">
      <c r="A3" s="122" t="s">
        <v>1297</v>
      </c>
    </row>
    <row r="6" spans="1:7" x14ac:dyDescent="0.15">
      <c r="A6" s="48"/>
      <c r="D6" s="15"/>
      <c r="E6" s="15"/>
      <c r="F6" s="15"/>
      <c r="G6" s="15"/>
    </row>
    <row r="7" spans="1:7" x14ac:dyDescent="0.15">
      <c r="A7" s="14" t="s">
        <v>151</v>
      </c>
      <c r="B7" s="17"/>
      <c r="C7" s="18" t="s">
        <v>1072</v>
      </c>
      <c r="D7" s="18" t="s">
        <v>152</v>
      </c>
      <c r="E7" s="18" t="s">
        <v>153</v>
      </c>
      <c r="F7" s="18" t="s">
        <v>154</v>
      </c>
      <c r="G7" s="18"/>
    </row>
    <row r="8" spans="1:7" x14ac:dyDescent="0.15">
      <c r="A8" s="17" t="s">
        <v>584</v>
      </c>
      <c r="B8" s="18" t="s">
        <v>156</v>
      </c>
      <c r="C8" s="18" t="s">
        <v>1073</v>
      </c>
      <c r="D8" s="19" t="s">
        <v>157</v>
      </c>
      <c r="E8" s="19" t="s">
        <v>158</v>
      </c>
      <c r="F8" s="19" t="s">
        <v>159</v>
      </c>
      <c r="G8" s="18"/>
    </row>
    <row r="9" spans="1:7" x14ac:dyDescent="0.15">
      <c r="B9" s="17"/>
      <c r="C9" s="17"/>
      <c r="D9" s="18"/>
      <c r="E9" s="18"/>
      <c r="F9" s="18"/>
      <c r="G9" s="18" t="s">
        <v>160</v>
      </c>
    </row>
    <row r="10" spans="1:7" x14ac:dyDescent="0.15">
      <c r="A10" s="14" t="s">
        <v>553</v>
      </c>
      <c r="C10" s="15">
        <v>0</v>
      </c>
      <c r="D10" s="15">
        <v>0</v>
      </c>
      <c r="E10" s="15">
        <v>1</v>
      </c>
      <c r="F10" s="15">
        <v>0</v>
      </c>
      <c r="G10" s="15">
        <f>D10+E10+F10+C10</f>
        <v>1</v>
      </c>
    </row>
    <row r="11" spans="1:7" x14ac:dyDescent="0.15">
      <c r="A11" s="14" t="s">
        <v>162</v>
      </c>
      <c r="C11" s="15">
        <v>2</v>
      </c>
      <c r="D11" s="15">
        <v>0</v>
      </c>
      <c r="E11" s="15">
        <v>5</v>
      </c>
      <c r="F11" s="15">
        <v>0</v>
      </c>
      <c r="G11" s="15">
        <f>D11+E11+F11+C11</f>
        <v>7</v>
      </c>
    </row>
    <row r="12" spans="1:7" x14ac:dyDescent="0.15">
      <c r="D12" s="15"/>
      <c r="E12" s="15"/>
      <c r="F12" s="15"/>
      <c r="G12" s="15"/>
    </row>
    <row r="13" spans="1:7" x14ac:dyDescent="0.15">
      <c r="D13" s="15"/>
      <c r="E13" s="15"/>
      <c r="F13" s="15"/>
      <c r="G13" s="15"/>
    </row>
    <row r="14" spans="1:7" x14ac:dyDescent="0.15">
      <c r="A14" s="14" t="s">
        <v>151</v>
      </c>
      <c r="B14" s="17"/>
      <c r="C14" s="18" t="s">
        <v>1072</v>
      </c>
      <c r="D14" s="18" t="s">
        <v>152</v>
      </c>
      <c r="E14" s="18" t="s">
        <v>153</v>
      </c>
      <c r="F14" s="18" t="s">
        <v>154</v>
      </c>
      <c r="G14" s="18"/>
    </row>
    <row r="15" spans="1:7" x14ac:dyDescent="0.15">
      <c r="A15" s="17" t="s">
        <v>585</v>
      </c>
      <c r="B15" s="18" t="s">
        <v>156</v>
      </c>
      <c r="C15" s="18" t="s">
        <v>1073</v>
      </c>
      <c r="D15" s="19" t="s">
        <v>157</v>
      </c>
      <c r="E15" s="19" t="s">
        <v>158</v>
      </c>
      <c r="F15" s="19" t="s">
        <v>159</v>
      </c>
      <c r="G15" s="18"/>
    </row>
    <row r="16" spans="1:7" x14ac:dyDescent="0.15">
      <c r="B16" s="17"/>
      <c r="C16" s="17"/>
      <c r="D16" s="18"/>
      <c r="E16" s="18"/>
      <c r="F16" s="18"/>
      <c r="G16" s="18" t="s">
        <v>160</v>
      </c>
    </row>
    <row r="17" spans="1:7" x14ac:dyDescent="0.15">
      <c r="A17" s="14" t="s">
        <v>553</v>
      </c>
      <c r="C17" s="15">
        <v>1</v>
      </c>
      <c r="D17" s="15">
        <v>0</v>
      </c>
      <c r="E17" s="15">
        <v>5</v>
      </c>
      <c r="F17" s="15">
        <v>0</v>
      </c>
      <c r="G17" s="15">
        <f>D17+E17+F17+C17</f>
        <v>6</v>
      </c>
    </row>
    <row r="18" spans="1:7" x14ac:dyDescent="0.15">
      <c r="A18" s="14" t="s">
        <v>162</v>
      </c>
      <c r="C18" s="15">
        <v>0</v>
      </c>
      <c r="D18" s="15">
        <v>3</v>
      </c>
      <c r="E18" s="15">
        <v>8</v>
      </c>
      <c r="F18" s="15">
        <v>3</v>
      </c>
      <c r="G18" s="15">
        <f>D18+E18+F18+C18</f>
        <v>14</v>
      </c>
    </row>
    <row r="19" spans="1:7" x14ac:dyDescent="0.15">
      <c r="D19" s="15"/>
      <c r="E19" s="15"/>
      <c r="F19" s="15"/>
      <c r="G19" s="15"/>
    </row>
    <row r="20" spans="1:7" x14ac:dyDescent="0.15">
      <c r="D20" s="15"/>
      <c r="E20" s="15"/>
      <c r="F20" s="15"/>
      <c r="G20" s="15"/>
    </row>
    <row r="21" spans="1:7" x14ac:dyDescent="0.15">
      <c r="A21" s="14" t="s">
        <v>151</v>
      </c>
      <c r="B21" s="17"/>
      <c r="C21" s="18" t="s">
        <v>1072</v>
      </c>
      <c r="D21" s="18" t="s">
        <v>152</v>
      </c>
      <c r="E21" s="18" t="s">
        <v>153</v>
      </c>
      <c r="F21" s="18" t="s">
        <v>154</v>
      </c>
      <c r="G21" s="18"/>
    </row>
    <row r="22" spans="1:7" x14ac:dyDescent="0.15">
      <c r="A22" s="17" t="s">
        <v>586</v>
      </c>
      <c r="B22" s="18" t="s">
        <v>156</v>
      </c>
      <c r="C22" s="18" t="s">
        <v>1073</v>
      </c>
      <c r="D22" s="19" t="s">
        <v>157</v>
      </c>
      <c r="E22" s="19" t="s">
        <v>158</v>
      </c>
      <c r="F22" s="19" t="s">
        <v>159</v>
      </c>
      <c r="G22" s="18"/>
    </row>
    <row r="23" spans="1:7" x14ac:dyDescent="0.15">
      <c r="B23" s="17"/>
      <c r="C23" s="17"/>
      <c r="D23" s="18"/>
      <c r="E23" s="18"/>
      <c r="F23" s="18"/>
      <c r="G23" s="18" t="s">
        <v>160</v>
      </c>
    </row>
    <row r="24" spans="1:7" x14ac:dyDescent="0.15">
      <c r="A24" s="14" t="s">
        <v>553</v>
      </c>
      <c r="C24" s="366">
        <v>0</v>
      </c>
      <c r="D24" s="366">
        <v>2</v>
      </c>
      <c r="E24" s="366">
        <v>0</v>
      </c>
      <c r="F24" s="366">
        <v>0</v>
      </c>
      <c r="G24" s="15">
        <f>D24+E24+F24+C24</f>
        <v>2</v>
      </c>
    </row>
    <row r="25" spans="1:7" x14ac:dyDescent="0.15">
      <c r="A25" s="14" t="s">
        <v>162</v>
      </c>
      <c r="C25" s="366">
        <v>0</v>
      </c>
      <c r="D25" s="366">
        <v>0</v>
      </c>
      <c r="E25" s="366">
        <v>0</v>
      </c>
      <c r="F25" s="366">
        <v>0</v>
      </c>
      <c r="G25" s="15">
        <f>D25+E25+F25+C25</f>
        <v>0</v>
      </c>
    </row>
    <row r="26" spans="1:7" x14ac:dyDescent="0.15">
      <c r="D26" s="15"/>
      <c r="E26" s="15"/>
      <c r="F26" s="15"/>
      <c r="G26" s="15"/>
    </row>
    <row r="27" spans="1:7" x14ac:dyDescent="0.15">
      <c r="D27" s="15"/>
      <c r="E27" s="15"/>
      <c r="F27" s="15"/>
      <c r="G27" s="15"/>
    </row>
    <row r="28" spans="1:7" x14ac:dyDescent="0.15">
      <c r="A28" s="14" t="s">
        <v>151</v>
      </c>
      <c r="B28" s="17"/>
      <c r="C28" s="18" t="s">
        <v>1072</v>
      </c>
      <c r="D28" s="18" t="s">
        <v>152</v>
      </c>
      <c r="E28" s="18" t="s">
        <v>153</v>
      </c>
      <c r="F28" s="18" t="s">
        <v>154</v>
      </c>
      <c r="G28" s="18"/>
    </row>
    <row r="29" spans="1:7" x14ac:dyDescent="0.15">
      <c r="A29" s="17" t="s">
        <v>587</v>
      </c>
      <c r="B29" s="18" t="s">
        <v>156</v>
      </c>
      <c r="C29" s="18" t="s">
        <v>1073</v>
      </c>
      <c r="D29" s="19" t="s">
        <v>157</v>
      </c>
      <c r="E29" s="19" t="s">
        <v>158</v>
      </c>
      <c r="F29" s="19" t="s">
        <v>159</v>
      </c>
      <c r="G29" s="18"/>
    </row>
    <row r="30" spans="1:7" x14ac:dyDescent="0.15">
      <c r="B30" s="17"/>
      <c r="C30" s="17"/>
      <c r="D30" s="18"/>
      <c r="E30" s="18"/>
      <c r="F30" s="18"/>
      <c r="G30" s="18" t="s">
        <v>160</v>
      </c>
    </row>
    <row r="31" spans="1:7" x14ac:dyDescent="0.15">
      <c r="A31" s="14" t="s">
        <v>553</v>
      </c>
      <c r="C31" s="390">
        <v>0</v>
      </c>
      <c r="D31" s="390">
        <v>0</v>
      </c>
      <c r="E31" s="390">
        <v>0</v>
      </c>
      <c r="F31" s="390">
        <v>0</v>
      </c>
      <c r="G31" s="15">
        <f>D31+E31+F31+C31</f>
        <v>0</v>
      </c>
    </row>
    <row r="32" spans="1:7" x14ac:dyDescent="0.15">
      <c r="A32" s="14" t="s">
        <v>162</v>
      </c>
      <c r="C32" s="390">
        <v>0</v>
      </c>
      <c r="D32" s="390">
        <v>0</v>
      </c>
      <c r="E32" s="390">
        <v>0</v>
      </c>
      <c r="F32" s="390">
        <v>0</v>
      </c>
      <c r="G32" s="15">
        <f>D32+E32+F32+C32</f>
        <v>0</v>
      </c>
    </row>
    <row r="33" spans="1:7" x14ac:dyDescent="0.15">
      <c r="D33" s="15"/>
      <c r="E33" s="15"/>
      <c r="F33" s="15"/>
      <c r="G33" s="15"/>
    </row>
    <row r="34" spans="1:7" x14ac:dyDescent="0.15">
      <c r="D34" s="15"/>
      <c r="E34" s="15"/>
      <c r="F34" s="15"/>
      <c r="G34" s="15"/>
    </row>
    <row r="35" spans="1:7" x14ac:dyDescent="0.15">
      <c r="A35" s="14" t="s">
        <v>151</v>
      </c>
      <c r="B35" s="17"/>
      <c r="C35" s="18" t="s">
        <v>1072</v>
      </c>
      <c r="D35" s="18" t="s">
        <v>152</v>
      </c>
      <c r="E35" s="18" t="s">
        <v>153</v>
      </c>
      <c r="F35" s="18" t="s">
        <v>154</v>
      </c>
      <c r="G35" s="18"/>
    </row>
    <row r="36" spans="1:7" x14ac:dyDescent="0.15">
      <c r="A36" s="17" t="s">
        <v>588</v>
      </c>
      <c r="B36" s="18" t="s">
        <v>156</v>
      </c>
      <c r="C36" s="18" t="s">
        <v>1073</v>
      </c>
      <c r="D36" s="19" t="s">
        <v>157</v>
      </c>
      <c r="E36" s="19" t="s">
        <v>158</v>
      </c>
      <c r="F36" s="19" t="s">
        <v>159</v>
      </c>
      <c r="G36" s="18"/>
    </row>
    <row r="37" spans="1:7" x14ac:dyDescent="0.15">
      <c r="B37" s="17"/>
      <c r="C37" s="17"/>
      <c r="D37" s="18"/>
      <c r="E37" s="18"/>
      <c r="F37" s="18"/>
      <c r="G37" s="18" t="s">
        <v>160</v>
      </c>
    </row>
    <row r="38" spans="1:7" x14ac:dyDescent="0.15">
      <c r="A38" s="14" t="s">
        <v>553</v>
      </c>
      <c r="C38" s="390">
        <v>0</v>
      </c>
      <c r="D38" s="390">
        <v>0</v>
      </c>
      <c r="E38" s="390">
        <v>0</v>
      </c>
      <c r="F38" s="390">
        <v>0</v>
      </c>
      <c r="G38" s="15">
        <f>D38+E38+F38+C38</f>
        <v>0</v>
      </c>
    </row>
    <row r="39" spans="1:7" x14ac:dyDescent="0.15">
      <c r="A39" s="14" t="s">
        <v>162</v>
      </c>
      <c r="C39" s="390">
        <v>0</v>
      </c>
      <c r="D39" s="390">
        <v>0</v>
      </c>
      <c r="E39" s="390">
        <v>0</v>
      </c>
      <c r="F39" s="390">
        <v>0</v>
      </c>
      <c r="G39" s="15">
        <f>D39+E39+F39+C39</f>
        <v>0</v>
      </c>
    </row>
    <row r="40" spans="1:7" x14ac:dyDescent="0.15">
      <c r="D40" s="15"/>
      <c r="E40" s="15"/>
      <c r="F40" s="15"/>
      <c r="G40" s="15"/>
    </row>
    <row r="41" spans="1:7" x14ac:dyDescent="0.15">
      <c r="D41" s="15"/>
      <c r="E41" s="15"/>
      <c r="F41" s="15"/>
      <c r="G41" s="15"/>
    </row>
    <row r="42" spans="1:7" x14ac:dyDescent="0.15">
      <c r="D42" s="15"/>
      <c r="E42" s="15"/>
      <c r="F42" s="15"/>
      <c r="G42" s="15"/>
    </row>
    <row r="43" spans="1:7" x14ac:dyDescent="0.15">
      <c r="A43" s="14" t="s">
        <v>151</v>
      </c>
      <c r="B43" s="17"/>
      <c r="C43" s="18" t="s">
        <v>1072</v>
      </c>
      <c r="D43" s="18" t="s">
        <v>152</v>
      </c>
      <c r="E43" s="18" t="s">
        <v>153</v>
      </c>
      <c r="F43" s="18" t="s">
        <v>154</v>
      </c>
      <c r="G43" s="18"/>
    </row>
    <row r="44" spans="1:7" x14ac:dyDescent="0.15">
      <c r="A44" s="17" t="s">
        <v>589</v>
      </c>
      <c r="B44" s="18" t="s">
        <v>156</v>
      </c>
      <c r="C44" s="18" t="s">
        <v>1073</v>
      </c>
      <c r="D44" s="19" t="s">
        <v>157</v>
      </c>
      <c r="E44" s="19" t="s">
        <v>158</v>
      </c>
      <c r="F44" s="19" t="s">
        <v>159</v>
      </c>
      <c r="G44" s="18"/>
    </row>
    <row r="45" spans="1:7" x14ac:dyDescent="0.15">
      <c r="B45" s="17"/>
      <c r="C45" s="17"/>
      <c r="D45" s="18"/>
      <c r="E45" s="18"/>
      <c r="F45" s="18"/>
      <c r="G45" s="18" t="s">
        <v>160</v>
      </c>
    </row>
    <row r="46" spans="1:7" x14ac:dyDescent="0.15">
      <c r="A46" s="14" t="s">
        <v>553</v>
      </c>
      <c r="C46" s="366">
        <v>0</v>
      </c>
      <c r="D46" s="366">
        <v>2</v>
      </c>
      <c r="E46" s="366">
        <v>0</v>
      </c>
      <c r="F46" s="366">
        <v>0</v>
      </c>
      <c r="G46" s="15">
        <f>D46+E46+F46+C46</f>
        <v>2</v>
      </c>
    </row>
    <row r="47" spans="1:7" x14ac:dyDescent="0.15">
      <c r="A47" s="14" t="s">
        <v>162</v>
      </c>
      <c r="C47" s="366">
        <v>1</v>
      </c>
      <c r="D47" s="366">
        <v>4</v>
      </c>
      <c r="E47" s="366">
        <v>3</v>
      </c>
      <c r="F47" s="366">
        <v>0</v>
      </c>
      <c r="G47" s="15">
        <f>D47+E47+F47+C47</f>
        <v>8</v>
      </c>
    </row>
    <row r="48" spans="1:7" x14ac:dyDescent="0.15">
      <c r="D48" s="15"/>
      <c r="E48" s="15"/>
      <c r="F48" s="15"/>
      <c r="G48" s="15"/>
    </row>
    <row r="49" spans="1:7" x14ac:dyDescent="0.15">
      <c r="D49" s="15"/>
      <c r="E49" s="15"/>
      <c r="F49" s="15"/>
      <c r="G49" s="15"/>
    </row>
    <row r="50" spans="1:7" x14ac:dyDescent="0.15">
      <c r="A50" s="14" t="s">
        <v>151</v>
      </c>
      <c r="B50" s="17"/>
      <c r="C50" s="18" t="s">
        <v>1072</v>
      </c>
      <c r="D50" s="18" t="s">
        <v>152</v>
      </c>
      <c r="E50" s="18" t="s">
        <v>153</v>
      </c>
      <c r="F50" s="18" t="s">
        <v>154</v>
      </c>
      <c r="G50" s="18"/>
    </row>
    <row r="51" spans="1:7" x14ac:dyDescent="0.15">
      <c r="A51" s="17" t="s">
        <v>590</v>
      </c>
      <c r="B51" s="18" t="s">
        <v>156</v>
      </c>
      <c r="C51" s="18" t="s">
        <v>1073</v>
      </c>
      <c r="D51" s="19" t="s">
        <v>157</v>
      </c>
      <c r="E51" s="19" t="s">
        <v>158</v>
      </c>
      <c r="F51" s="19" t="s">
        <v>159</v>
      </c>
      <c r="G51" s="18"/>
    </row>
    <row r="52" spans="1:7" x14ac:dyDescent="0.15">
      <c r="B52" s="17"/>
      <c r="C52" s="17"/>
      <c r="D52" s="18"/>
      <c r="E52" s="18"/>
      <c r="F52" s="18"/>
      <c r="G52" s="18" t="s">
        <v>160</v>
      </c>
    </row>
    <row r="53" spans="1:7" x14ac:dyDescent="0.15">
      <c r="A53" s="14" t="s">
        <v>553</v>
      </c>
      <c r="C53" s="351">
        <v>0</v>
      </c>
      <c r="D53" s="351">
        <v>0</v>
      </c>
      <c r="E53" s="351">
        <v>1</v>
      </c>
      <c r="F53" s="351">
        <v>0</v>
      </c>
      <c r="G53" s="15">
        <f>D53+E53+F53+C53</f>
        <v>1</v>
      </c>
    </row>
    <row r="54" spans="1:7" x14ac:dyDescent="0.15">
      <c r="A54" s="14" t="s">
        <v>162</v>
      </c>
      <c r="C54" s="351">
        <v>0</v>
      </c>
      <c r="D54" s="351">
        <v>0</v>
      </c>
      <c r="E54" s="351">
        <v>0</v>
      </c>
      <c r="F54" s="351">
        <v>0</v>
      </c>
      <c r="G54" s="15">
        <f>D54+E54+F54+C54</f>
        <v>0</v>
      </c>
    </row>
    <row r="55" spans="1:7" x14ac:dyDescent="0.15">
      <c r="D55" s="15"/>
      <c r="E55" s="15"/>
      <c r="F55" s="15"/>
      <c r="G55" s="15"/>
    </row>
    <row r="56" spans="1:7" x14ac:dyDescent="0.15">
      <c r="D56" s="15"/>
      <c r="E56" s="15"/>
      <c r="F56" s="15"/>
      <c r="G56" s="15"/>
    </row>
    <row r="57" spans="1:7" x14ac:dyDescent="0.15">
      <c r="A57" s="14" t="s">
        <v>151</v>
      </c>
      <c r="B57" s="17"/>
      <c r="C57" s="18" t="s">
        <v>1072</v>
      </c>
      <c r="D57" s="18" t="s">
        <v>152</v>
      </c>
      <c r="E57" s="18" t="s">
        <v>153</v>
      </c>
      <c r="F57" s="18" t="s">
        <v>154</v>
      </c>
      <c r="G57" s="18"/>
    </row>
    <row r="58" spans="1:7" x14ac:dyDescent="0.15">
      <c r="A58" s="17" t="s">
        <v>591</v>
      </c>
      <c r="B58" s="18" t="s">
        <v>156</v>
      </c>
      <c r="C58" s="18" t="s">
        <v>1073</v>
      </c>
      <c r="D58" s="19" t="s">
        <v>157</v>
      </c>
      <c r="E58" s="19" t="s">
        <v>158</v>
      </c>
      <c r="F58" s="19" t="s">
        <v>159</v>
      </c>
      <c r="G58" s="18"/>
    </row>
    <row r="59" spans="1:7" x14ac:dyDescent="0.15">
      <c r="B59" s="17"/>
      <c r="C59" s="17"/>
      <c r="D59" s="18"/>
      <c r="E59" s="18"/>
      <c r="F59" s="18"/>
      <c r="G59" s="18" t="s">
        <v>160</v>
      </c>
    </row>
    <row r="60" spans="1:7" x14ac:dyDescent="0.15">
      <c r="A60" s="14" t="s">
        <v>553</v>
      </c>
      <c r="C60" s="351">
        <v>2</v>
      </c>
      <c r="D60" s="351">
        <v>0</v>
      </c>
      <c r="E60" s="351">
        <v>0</v>
      </c>
      <c r="F60" s="351">
        <v>0</v>
      </c>
      <c r="G60" s="15">
        <f>D60+E60+F60+C60</f>
        <v>2</v>
      </c>
    </row>
    <row r="61" spans="1:7" x14ac:dyDescent="0.15">
      <c r="A61" s="14" t="s">
        <v>162</v>
      </c>
      <c r="C61" s="351">
        <v>2</v>
      </c>
      <c r="D61" s="351">
        <v>0</v>
      </c>
      <c r="E61" s="351">
        <v>0</v>
      </c>
      <c r="F61" s="351">
        <v>1</v>
      </c>
      <c r="G61" s="15">
        <f>D61+E61+F61+C61</f>
        <v>3</v>
      </c>
    </row>
    <row r="62" spans="1:7" x14ac:dyDescent="0.15">
      <c r="D62" s="15"/>
      <c r="E62" s="15"/>
      <c r="F62" s="15"/>
      <c r="G62" s="15"/>
    </row>
    <row r="63" spans="1:7" x14ac:dyDescent="0.15">
      <c r="D63" s="15"/>
      <c r="E63" s="15"/>
      <c r="F63" s="15"/>
      <c r="G63" s="15"/>
    </row>
    <row r="64" spans="1:7" x14ac:dyDescent="0.15">
      <c r="A64" s="14" t="s">
        <v>151</v>
      </c>
      <c r="B64" s="17"/>
      <c r="C64" s="18" t="s">
        <v>1072</v>
      </c>
      <c r="D64" s="18" t="s">
        <v>152</v>
      </c>
      <c r="E64" s="18" t="s">
        <v>153</v>
      </c>
      <c r="F64" s="18" t="s">
        <v>154</v>
      </c>
      <c r="G64" s="18"/>
    </row>
    <row r="65" spans="1:7" x14ac:dyDescent="0.15">
      <c r="A65" s="17" t="s">
        <v>140</v>
      </c>
      <c r="B65" s="18" t="s">
        <v>156</v>
      </c>
      <c r="C65" s="18" t="s">
        <v>1073</v>
      </c>
      <c r="D65" s="19" t="s">
        <v>157</v>
      </c>
      <c r="E65" s="19" t="s">
        <v>158</v>
      </c>
      <c r="F65" s="19" t="s">
        <v>159</v>
      </c>
      <c r="G65" s="18"/>
    </row>
    <row r="66" spans="1:7" x14ac:dyDescent="0.15">
      <c r="B66" s="17"/>
      <c r="C66" s="17"/>
      <c r="D66" s="18"/>
      <c r="E66" s="18"/>
      <c r="F66" s="18"/>
      <c r="G66" s="18" t="s">
        <v>160</v>
      </c>
    </row>
    <row r="67" spans="1:7" x14ac:dyDescent="0.15">
      <c r="A67" s="14" t="s">
        <v>553</v>
      </c>
      <c r="C67" s="366">
        <v>0</v>
      </c>
      <c r="D67" s="366">
        <v>0</v>
      </c>
      <c r="E67" s="366">
        <v>0</v>
      </c>
      <c r="F67" s="366">
        <v>0</v>
      </c>
      <c r="G67" s="15">
        <f>D67+E67+F67+C67</f>
        <v>0</v>
      </c>
    </row>
    <row r="68" spans="1:7" x14ac:dyDescent="0.15">
      <c r="A68" s="14" t="s">
        <v>162</v>
      </c>
      <c r="C68" s="366">
        <v>0</v>
      </c>
      <c r="D68" s="366">
        <v>0</v>
      </c>
      <c r="E68" s="366">
        <v>0</v>
      </c>
      <c r="F68" s="366">
        <v>0</v>
      </c>
      <c r="G68" s="15">
        <f>D68+E68+F68+C68</f>
        <v>0</v>
      </c>
    </row>
    <row r="69" spans="1:7" x14ac:dyDescent="0.15">
      <c r="D69" s="15"/>
      <c r="E69" s="15"/>
      <c r="F69" s="15"/>
      <c r="G69" s="15"/>
    </row>
    <row r="70" spans="1:7" x14ac:dyDescent="0.15">
      <c r="D70" s="15"/>
      <c r="E70" s="15"/>
      <c r="F70" s="15"/>
      <c r="G70" s="15"/>
    </row>
    <row r="71" spans="1:7" x14ac:dyDescent="0.15">
      <c r="A71" s="14" t="s">
        <v>151</v>
      </c>
      <c r="B71" s="17"/>
      <c r="C71" s="18" t="s">
        <v>1072</v>
      </c>
      <c r="D71" s="18" t="s">
        <v>152</v>
      </c>
      <c r="E71" s="18" t="s">
        <v>153</v>
      </c>
      <c r="F71" s="18" t="s">
        <v>154</v>
      </c>
      <c r="G71" s="18"/>
    </row>
    <row r="72" spans="1:7" x14ac:dyDescent="0.15">
      <c r="A72" s="17" t="s">
        <v>592</v>
      </c>
      <c r="B72" s="18" t="s">
        <v>156</v>
      </c>
      <c r="C72" s="18" t="s">
        <v>1073</v>
      </c>
      <c r="D72" s="19" t="s">
        <v>157</v>
      </c>
      <c r="E72" s="19" t="s">
        <v>158</v>
      </c>
      <c r="F72" s="19" t="s">
        <v>159</v>
      </c>
      <c r="G72" s="18"/>
    </row>
    <row r="73" spans="1:7" x14ac:dyDescent="0.15">
      <c r="B73" s="17"/>
      <c r="C73" s="17"/>
      <c r="D73" s="18"/>
      <c r="E73" s="18"/>
      <c r="F73" s="18"/>
      <c r="G73" s="18" t="s">
        <v>160</v>
      </c>
    </row>
    <row r="74" spans="1:7" x14ac:dyDescent="0.15">
      <c r="A74" s="14" t="s">
        <v>553</v>
      </c>
      <c r="C74" s="390">
        <v>0</v>
      </c>
      <c r="D74" s="390">
        <v>3</v>
      </c>
      <c r="E74" s="390">
        <v>1</v>
      </c>
      <c r="F74" s="390">
        <v>0</v>
      </c>
      <c r="G74" s="15">
        <f>D74+E74+F74+C74</f>
        <v>4</v>
      </c>
    </row>
    <row r="75" spans="1:7" x14ac:dyDescent="0.15">
      <c r="A75" s="14" t="s">
        <v>162</v>
      </c>
      <c r="C75" s="15">
        <v>1</v>
      </c>
      <c r="D75" s="15">
        <v>4</v>
      </c>
      <c r="E75" s="15">
        <v>3</v>
      </c>
      <c r="F75" s="15">
        <v>0</v>
      </c>
      <c r="G75" s="15">
        <f>D75+E75+F75+C75</f>
        <v>8</v>
      </c>
    </row>
    <row r="76" spans="1:7" x14ac:dyDescent="0.15">
      <c r="D76" s="15"/>
      <c r="E76" s="15"/>
      <c r="F76" s="15"/>
      <c r="G76" s="15"/>
    </row>
    <row r="77" spans="1:7" x14ac:dyDescent="0.15">
      <c r="D77" s="15"/>
      <c r="E77" s="15"/>
      <c r="F77" s="15"/>
      <c r="G77" s="15"/>
    </row>
    <row r="78" spans="1:7" x14ac:dyDescent="0.15">
      <c r="A78" s="14" t="s">
        <v>151</v>
      </c>
      <c r="B78" s="17"/>
      <c r="C78" s="18" t="s">
        <v>1072</v>
      </c>
      <c r="D78" s="18" t="s">
        <v>152</v>
      </c>
      <c r="E78" s="18" t="s">
        <v>153</v>
      </c>
      <c r="F78" s="18" t="s">
        <v>154</v>
      </c>
      <c r="G78" s="18"/>
    </row>
    <row r="79" spans="1:7" x14ac:dyDescent="0.15">
      <c r="A79" s="17" t="s">
        <v>142</v>
      </c>
      <c r="B79" s="18" t="s">
        <v>156</v>
      </c>
      <c r="C79" s="18" t="s">
        <v>1073</v>
      </c>
      <c r="D79" s="19" t="s">
        <v>157</v>
      </c>
      <c r="E79" s="19" t="s">
        <v>158</v>
      </c>
      <c r="F79" s="19" t="s">
        <v>159</v>
      </c>
      <c r="G79" s="18"/>
    </row>
    <row r="80" spans="1:7" x14ac:dyDescent="0.15">
      <c r="B80" s="17"/>
      <c r="C80" s="17"/>
      <c r="D80" s="18"/>
      <c r="E80" s="18"/>
      <c r="F80" s="18"/>
      <c r="G80" s="18" t="s">
        <v>160</v>
      </c>
    </row>
    <row r="81" spans="1:9" x14ac:dyDescent="0.15">
      <c r="A81" s="14" t="s">
        <v>553</v>
      </c>
      <c r="C81" s="366">
        <v>0</v>
      </c>
      <c r="D81" s="366">
        <v>0</v>
      </c>
      <c r="E81" s="366">
        <v>0</v>
      </c>
      <c r="F81" s="366">
        <v>0</v>
      </c>
      <c r="G81" s="15">
        <f>D81+E81+F81+C81</f>
        <v>0</v>
      </c>
    </row>
    <row r="82" spans="1:9" x14ac:dyDescent="0.15">
      <c r="A82" s="14" t="s">
        <v>162</v>
      </c>
      <c r="C82" s="366">
        <v>0</v>
      </c>
      <c r="D82" s="366">
        <v>0</v>
      </c>
      <c r="E82" s="366">
        <v>0</v>
      </c>
      <c r="F82" s="366">
        <v>0</v>
      </c>
      <c r="G82" s="15">
        <f>D82+E82+F82+C82</f>
        <v>0</v>
      </c>
    </row>
    <row r="83" spans="1:9" x14ac:dyDescent="0.15">
      <c r="D83" s="15"/>
      <c r="E83" s="15"/>
      <c r="F83" s="15"/>
      <c r="G83" s="15"/>
    </row>
    <row r="84" spans="1:9" x14ac:dyDescent="0.15">
      <c r="D84" s="15"/>
      <c r="E84" s="15"/>
      <c r="F84" s="15"/>
      <c r="G84" s="15"/>
    </row>
    <row r="85" spans="1:9" x14ac:dyDescent="0.15">
      <c r="D85" s="15"/>
      <c r="E85" s="15"/>
      <c r="F85" s="15"/>
      <c r="G85" s="15"/>
    </row>
    <row r="87" spans="1:9" ht="36" x14ac:dyDescent="0.15">
      <c r="C87" s="21" t="s">
        <v>1074</v>
      </c>
      <c r="D87" s="21" t="s">
        <v>177</v>
      </c>
      <c r="E87" s="21" t="s">
        <v>178</v>
      </c>
      <c r="F87" s="21" t="s">
        <v>179</v>
      </c>
      <c r="G87" s="21" t="s">
        <v>180</v>
      </c>
    </row>
    <row r="88" spans="1:9" x14ac:dyDescent="0.15">
      <c r="C88" s="138">
        <f>C81+C74+C67+C60+C53+C46+C38+C31+C24+C17+C10</f>
        <v>3</v>
      </c>
      <c r="D88" s="138">
        <f>D81+D74+D67+D60+D53+D46+D38+D31+D24+D17+D10</f>
        <v>7</v>
      </c>
      <c r="E88" s="138">
        <f>E81+E74+E67+E60+E53+E46+E38+E31+E24+E17+E10</f>
        <v>8</v>
      </c>
      <c r="F88" s="138">
        <f>F81+F74+F67+F60+F53+F46+F38+F31+F24+F17+F10</f>
        <v>0</v>
      </c>
      <c r="G88" s="138">
        <f>C88+D88+E88+F88</f>
        <v>18</v>
      </c>
    </row>
    <row r="89" spans="1:9" x14ac:dyDescent="0.15">
      <c r="C89" s="15"/>
      <c r="D89" s="15"/>
      <c r="E89" s="15"/>
      <c r="F89" s="15"/>
      <c r="G89" s="15"/>
    </row>
    <row r="90" spans="1:9" ht="36" x14ac:dyDescent="0.15">
      <c r="C90" s="21" t="s">
        <v>1076</v>
      </c>
      <c r="D90" s="21" t="s">
        <v>181</v>
      </c>
      <c r="E90" s="21" t="s">
        <v>182</v>
      </c>
      <c r="F90" s="21" t="s">
        <v>183</v>
      </c>
      <c r="G90" s="21" t="s">
        <v>184</v>
      </c>
    </row>
    <row r="91" spans="1:9" x14ac:dyDescent="0.15">
      <c r="C91" s="138">
        <f>C11+C18+C25+C32+C39+C47+C54+C61+C68+C75+C82</f>
        <v>6</v>
      </c>
      <c r="D91" s="138">
        <f>D82+D75+D68+D61+D54+D47+D39+D32+D25+D18+D11</f>
        <v>11</v>
      </c>
      <c r="E91" s="138">
        <f>E82+E75+E68+E61+E54+E47+E39+E32+E25+E18+E11</f>
        <v>19</v>
      </c>
      <c r="F91" s="138">
        <f>F82+F75+F68+F61+F54+F47+F39+F32+F25+F18+F11</f>
        <v>4</v>
      </c>
      <c r="G91" s="138">
        <f>D91+E91+F91</f>
        <v>34</v>
      </c>
    </row>
    <row r="92" spans="1:9" x14ac:dyDescent="0.15">
      <c r="A92" s="20"/>
      <c r="B92" s="20"/>
      <c r="C92" s="20"/>
      <c r="D92" s="22"/>
      <c r="E92" s="22"/>
      <c r="F92" s="22"/>
      <c r="G92" s="22"/>
      <c r="H92" s="20"/>
      <c r="I92" s="23"/>
    </row>
    <row r="93" spans="1:9" x14ac:dyDescent="0.15">
      <c r="A93" s="20"/>
      <c r="B93" s="20"/>
      <c r="C93" s="20"/>
      <c r="D93" s="22"/>
      <c r="E93" s="22"/>
      <c r="F93" s="22"/>
      <c r="G93" s="22"/>
      <c r="H93" s="20"/>
      <c r="I93" s="23"/>
    </row>
    <row r="97" spans="1:7" ht="24" x14ac:dyDescent="0.15">
      <c r="A97" s="24" t="s">
        <v>185</v>
      </c>
      <c r="B97" s="25" t="s">
        <v>186</v>
      </c>
      <c r="C97" s="98" t="s">
        <v>1068</v>
      </c>
      <c r="D97" s="26" t="s">
        <v>1069</v>
      </c>
      <c r="E97" s="26" t="s">
        <v>1070</v>
      </c>
      <c r="F97" s="26" t="s">
        <v>1071</v>
      </c>
      <c r="G97" s="26" t="s">
        <v>160</v>
      </c>
    </row>
    <row r="98" spans="1:7" x14ac:dyDescent="0.15">
      <c r="B98" s="25" t="s">
        <v>214</v>
      </c>
      <c r="C98" s="32">
        <v>0</v>
      </c>
      <c r="D98" s="32">
        <v>10</v>
      </c>
      <c r="E98" s="32">
        <v>25</v>
      </c>
      <c r="F98" s="32">
        <v>3</v>
      </c>
      <c r="G98" s="32">
        <v>38</v>
      </c>
    </row>
    <row r="99" spans="1:7" x14ac:dyDescent="0.15">
      <c r="B99" s="25" t="s">
        <v>215</v>
      </c>
      <c r="C99" s="32">
        <v>0</v>
      </c>
      <c r="D99" s="32">
        <v>11</v>
      </c>
      <c r="E99" s="32">
        <v>31</v>
      </c>
      <c r="F99" s="32">
        <v>1</v>
      </c>
      <c r="G99" s="32">
        <v>43</v>
      </c>
    </row>
    <row r="100" spans="1:7" x14ac:dyDescent="0.15">
      <c r="B100" s="25" t="s">
        <v>216</v>
      </c>
      <c r="C100" s="32">
        <v>0</v>
      </c>
      <c r="D100" s="32">
        <v>10</v>
      </c>
      <c r="E100" s="32">
        <v>27</v>
      </c>
      <c r="F100" s="32">
        <v>3</v>
      </c>
      <c r="G100" s="32">
        <v>40</v>
      </c>
    </row>
    <row r="101" spans="1:7" x14ac:dyDescent="0.15">
      <c r="B101" s="25" t="s">
        <v>217</v>
      </c>
      <c r="C101" s="32">
        <v>0</v>
      </c>
      <c r="D101" s="32">
        <v>4</v>
      </c>
      <c r="E101" s="32">
        <v>29</v>
      </c>
      <c r="F101" s="32">
        <v>2</v>
      </c>
      <c r="G101" s="32">
        <v>35</v>
      </c>
    </row>
    <row r="102" spans="1:7" x14ac:dyDescent="0.15">
      <c r="B102" s="25" t="s">
        <v>218</v>
      </c>
      <c r="C102" s="32">
        <v>0</v>
      </c>
      <c r="D102" s="32">
        <v>8</v>
      </c>
      <c r="E102" s="32">
        <v>34</v>
      </c>
      <c r="F102" s="32">
        <v>1</v>
      </c>
      <c r="G102" s="32">
        <v>43</v>
      </c>
    </row>
    <row r="103" spans="1:7" x14ac:dyDescent="0.15">
      <c r="B103" s="25" t="s">
        <v>219</v>
      </c>
      <c r="C103" s="32">
        <v>0</v>
      </c>
      <c r="D103" s="32">
        <v>17</v>
      </c>
      <c r="E103" s="32">
        <v>42</v>
      </c>
      <c r="F103" s="32">
        <v>2</v>
      </c>
      <c r="G103" s="32">
        <v>61</v>
      </c>
    </row>
    <row r="104" spans="1:7" x14ac:dyDescent="0.15">
      <c r="B104" s="25" t="s">
        <v>220</v>
      </c>
      <c r="C104" s="32">
        <v>0</v>
      </c>
      <c r="D104" s="32">
        <v>9</v>
      </c>
      <c r="E104" s="32">
        <v>36</v>
      </c>
      <c r="F104" s="32">
        <v>0</v>
      </c>
      <c r="G104" s="32">
        <v>45</v>
      </c>
    </row>
    <row r="105" spans="1:7" x14ac:dyDescent="0.15">
      <c r="B105" s="25" t="s">
        <v>221</v>
      </c>
      <c r="C105" s="32">
        <v>0</v>
      </c>
      <c r="D105" s="32">
        <v>9</v>
      </c>
      <c r="E105" s="32">
        <v>32</v>
      </c>
      <c r="F105" s="32">
        <v>2</v>
      </c>
      <c r="G105" s="32">
        <v>43</v>
      </c>
    </row>
    <row r="106" spans="1:7" x14ac:dyDescent="0.15">
      <c r="B106" s="25" t="s">
        <v>222</v>
      </c>
      <c r="C106" s="32">
        <v>0</v>
      </c>
      <c r="D106" s="32">
        <v>11</v>
      </c>
      <c r="E106" s="32">
        <v>29</v>
      </c>
      <c r="F106" s="32">
        <v>3</v>
      </c>
      <c r="G106" s="32">
        <v>43</v>
      </c>
    </row>
    <row r="107" spans="1:7" x14ac:dyDescent="0.15">
      <c r="B107" s="25" t="s">
        <v>223</v>
      </c>
      <c r="C107" s="32">
        <v>0</v>
      </c>
      <c r="D107" s="32">
        <v>11</v>
      </c>
      <c r="E107" s="32">
        <v>30</v>
      </c>
      <c r="F107" s="32">
        <v>2</v>
      </c>
      <c r="G107" s="32">
        <v>43</v>
      </c>
    </row>
    <row r="108" spans="1:7" x14ac:dyDescent="0.15">
      <c r="B108" s="25" t="s">
        <v>224</v>
      </c>
      <c r="C108" s="32">
        <v>0</v>
      </c>
      <c r="D108" s="32">
        <v>10</v>
      </c>
      <c r="E108" s="32">
        <v>22</v>
      </c>
      <c r="F108" s="32">
        <v>1</v>
      </c>
      <c r="G108" s="32">
        <v>33</v>
      </c>
    </row>
    <row r="109" spans="1:7" x14ac:dyDescent="0.15">
      <c r="B109" s="25" t="s">
        <v>225</v>
      </c>
      <c r="C109" s="32">
        <v>0</v>
      </c>
      <c r="D109" s="32">
        <v>8</v>
      </c>
      <c r="E109" s="32">
        <v>29</v>
      </c>
      <c r="F109" s="32">
        <v>1</v>
      </c>
      <c r="G109" s="32">
        <v>38</v>
      </c>
    </row>
    <row r="110" spans="1:7" x14ac:dyDescent="0.15">
      <c r="B110" s="25" t="s">
        <v>226</v>
      </c>
      <c r="C110" s="32">
        <v>0</v>
      </c>
      <c r="D110" s="32">
        <v>5</v>
      </c>
      <c r="E110" s="32">
        <v>29</v>
      </c>
      <c r="F110" s="32">
        <v>3</v>
      </c>
      <c r="G110" s="32">
        <v>37</v>
      </c>
    </row>
    <row r="111" spans="1:7" x14ac:dyDescent="0.15">
      <c r="B111" s="25" t="s">
        <v>227</v>
      </c>
      <c r="C111" s="32">
        <v>0</v>
      </c>
      <c r="D111" s="32">
        <v>7</v>
      </c>
      <c r="E111" s="32">
        <v>27</v>
      </c>
      <c r="F111" s="32">
        <v>2</v>
      </c>
      <c r="G111" s="32">
        <v>36</v>
      </c>
    </row>
    <row r="112" spans="1:7" x14ac:dyDescent="0.15">
      <c r="B112" s="25" t="s">
        <v>228</v>
      </c>
      <c r="C112" s="32">
        <v>0</v>
      </c>
      <c r="D112" s="32">
        <v>11</v>
      </c>
      <c r="E112" s="32">
        <v>23</v>
      </c>
      <c r="F112" s="32">
        <v>2</v>
      </c>
      <c r="G112" s="32">
        <v>36</v>
      </c>
    </row>
    <row r="113" spans="2:7" x14ac:dyDescent="0.15">
      <c r="B113" s="25" t="s">
        <v>229</v>
      </c>
      <c r="C113" s="32">
        <v>0</v>
      </c>
      <c r="D113" s="32">
        <v>7</v>
      </c>
      <c r="E113" s="32">
        <v>21</v>
      </c>
      <c r="F113" s="32">
        <v>2</v>
      </c>
      <c r="G113" s="32">
        <v>30</v>
      </c>
    </row>
    <row r="114" spans="2:7" x14ac:dyDescent="0.15">
      <c r="B114" s="25" t="s">
        <v>230</v>
      </c>
      <c r="C114" s="32">
        <v>0</v>
      </c>
      <c r="D114" s="32">
        <v>1</v>
      </c>
      <c r="E114" s="32">
        <v>15</v>
      </c>
      <c r="F114" s="32">
        <v>2</v>
      </c>
      <c r="G114" s="32">
        <v>18</v>
      </c>
    </row>
    <row r="115" spans="2:7" x14ac:dyDescent="0.15">
      <c r="B115" s="25" t="s">
        <v>231</v>
      </c>
      <c r="C115" s="32">
        <v>0</v>
      </c>
      <c r="D115" s="32">
        <v>7</v>
      </c>
      <c r="E115" s="32">
        <v>22</v>
      </c>
      <c r="F115" s="32">
        <v>2</v>
      </c>
      <c r="G115" s="32">
        <v>31</v>
      </c>
    </row>
    <row r="116" spans="2:7" x14ac:dyDescent="0.15">
      <c r="B116" s="25" t="s">
        <v>232</v>
      </c>
      <c r="C116" s="32">
        <v>0</v>
      </c>
      <c r="D116" s="32">
        <v>6</v>
      </c>
      <c r="E116" s="32">
        <v>19</v>
      </c>
      <c r="F116" s="32">
        <v>2</v>
      </c>
      <c r="G116" s="32">
        <v>27</v>
      </c>
    </row>
    <row r="117" spans="2:7" x14ac:dyDescent="0.15">
      <c r="B117" s="25" t="s">
        <v>233</v>
      </c>
      <c r="C117" s="32">
        <v>0</v>
      </c>
      <c r="D117" s="32">
        <v>6</v>
      </c>
      <c r="E117" s="32">
        <v>26</v>
      </c>
      <c r="F117" s="32">
        <v>3</v>
      </c>
      <c r="G117" s="32">
        <v>35</v>
      </c>
    </row>
    <row r="118" spans="2:7" x14ac:dyDescent="0.15">
      <c r="B118" s="25" t="s">
        <v>234</v>
      </c>
      <c r="C118" s="32">
        <v>0</v>
      </c>
      <c r="D118" s="32">
        <v>6</v>
      </c>
      <c r="E118" s="32">
        <v>25</v>
      </c>
      <c r="F118" s="32">
        <v>3</v>
      </c>
      <c r="G118" s="32">
        <v>34</v>
      </c>
    </row>
    <row r="119" spans="2:7" x14ac:dyDescent="0.15">
      <c r="B119" s="25" t="s">
        <v>236</v>
      </c>
      <c r="C119" s="32">
        <v>0</v>
      </c>
      <c r="D119" s="32">
        <v>3</v>
      </c>
      <c r="E119" s="32">
        <v>34</v>
      </c>
      <c r="F119" s="32">
        <v>0</v>
      </c>
      <c r="G119" s="32">
        <v>37</v>
      </c>
    </row>
    <row r="120" spans="2:7" x14ac:dyDescent="0.15">
      <c r="B120" s="25" t="s">
        <v>237</v>
      </c>
      <c r="C120" s="32">
        <v>0</v>
      </c>
      <c r="D120" s="32">
        <v>7</v>
      </c>
      <c r="E120" s="32">
        <v>17</v>
      </c>
      <c r="F120" s="32">
        <v>1</v>
      </c>
      <c r="G120" s="32">
        <v>25</v>
      </c>
    </row>
    <row r="121" spans="2:7" x14ac:dyDescent="0.15">
      <c r="B121" s="25" t="s">
        <v>239</v>
      </c>
      <c r="C121" s="32">
        <v>0</v>
      </c>
      <c r="D121" s="32">
        <v>5</v>
      </c>
      <c r="E121" s="32">
        <v>24</v>
      </c>
      <c r="F121" s="32">
        <v>2</v>
      </c>
      <c r="G121" s="32">
        <v>31</v>
      </c>
    </row>
    <row r="122" spans="2:7" x14ac:dyDescent="0.15">
      <c r="B122" s="25" t="s">
        <v>240</v>
      </c>
      <c r="C122" s="32">
        <v>0</v>
      </c>
      <c r="D122" s="32">
        <v>3</v>
      </c>
      <c r="E122" s="32">
        <v>15</v>
      </c>
      <c r="F122" s="32">
        <v>2</v>
      </c>
      <c r="G122" s="32">
        <v>20</v>
      </c>
    </row>
    <row r="123" spans="2:7" x14ac:dyDescent="0.15">
      <c r="B123" s="25" t="s">
        <v>241</v>
      </c>
      <c r="C123" s="32">
        <v>0</v>
      </c>
      <c r="D123" s="32">
        <v>14</v>
      </c>
      <c r="E123" s="32">
        <v>23</v>
      </c>
      <c r="F123" s="32">
        <v>1</v>
      </c>
      <c r="G123" s="32">
        <v>38</v>
      </c>
    </row>
    <row r="124" spans="2:7" x14ac:dyDescent="0.15">
      <c r="B124" s="25" t="s">
        <v>242</v>
      </c>
      <c r="C124" s="32">
        <v>0</v>
      </c>
      <c r="D124" s="32">
        <v>6</v>
      </c>
      <c r="E124" s="32">
        <v>15</v>
      </c>
      <c r="F124" s="32">
        <v>2</v>
      </c>
      <c r="G124" s="32">
        <v>23</v>
      </c>
    </row>
    <row r="125" spans="2:7" x14ac:dyDescent="0.15">
      <c r="B125" s="25" t="s">
        <v>243</v>
      </c>
      <c r="C125" s="32">
        <v>0</v>
      </c>
      <c r="D125" s="32">
        <v>8</v>
      </c>
      <c r="E125" s="32">
        <v>13</v>
      </c>
      <c r="F125" s="32">
        <v>1</v>
      </c>
      <c r="G125" s="32">
        <v>22</v>
      </c>
    </row>
    <row r="126" spans="2:7" x14ac:dyDescent="0.15">
      <c r="B126" s="25" t="s">
        <v>244</v>
      </c>
      <c r="C126" s="32">
        <v>0</v>
      </c>
      <c r="D126" s="32">
        <v>9</v>
      </c>
      <c r="E126" s="32">
        <v>21</v>
      </c>
      <c r="F126" s="32">
        <v>0</v>
      </c>
      <c r="G126" s="32">
        <v>30</v>
      </c>
    </row>
    <row r="127" spans="2:7" x14ac:dyDescent="0.15">
      <c r="B127" s="25" t="s">
        <v>245</v>
      </c>
      <c r="C127" s="32">
        <v>0</v>
      </c>
      <c r="D127" s="32">
        <v>0</v>
      </c>
      <c r="E127" s="32">
        <v>0</v>
      </c>
      <c r="F127" s="32">
        <v>0</v>
      </c>
      <c r="G127" s="32">
        <v>0</v>
      </c>
    </row>
    <row r="128" spans="2:7" x14ac:dyDescent="0.15">
      <c r="B128" s="25" t="s">
        <v>246</v>
      </c>
      <c r="C128" s="32">
        <v>0</v>
      </c>
      <c r="D128" s="32">
        <v>2</v>
      </c>
      <c r="E128" s="32">
        <v>10</v>
      </c>
      <c r="F128" s="32">
        <v>0</v>
      </c>
      <c r="G128" s="32">
        <v>12</v>
      </c>
    </row>
    <row r="129" spans="2:7" x14ac:dyDescent="0.15">
      <c r="B129" s="25" t="s">
        <v>247</v>
      </c>
      <c r="C129" s="32">
        <v>0</v>
      </c>
      <c r="D129" s="32">
        <v>11</v>
      </c>
      <c r="E129" s="32">
        <v>14</v>
      </c>
      <c r="F129" s="32">
        <v>1</v>
      </c>
      <c r="G129" s="32">
        <v>26</v>
      </c>
    </row>
    <row r="130" spans="2:7" x14ac:dyDescent="0.15">
      <c r="B130" s="25" t="s">
        <v>248</v>
      </c>
      <c r="C130" s="32">
        <v>0</v>
      </c>
      <c r="D130" s="32">
        <v>13</v>
      </c>
      <c r="E130" s="32">
        <v>13</v>
      </c>
      <c r="F130" s="32">
        <v>1</v>
      </c>
      <c r="G130" s="32">
        <v>27</v>
      </c>
    </row>
    <row r="131" spans="2:7" x14ac:dyDescent="0.15">
      <c r="B131" s="25" t="s">
        <v>249</v>
      </c>
      <c r="C131" s="32">
        <v>0</v>
      </c>
      <c r="D131" s="32">
        <v>11</v>
      </c>
      <c r="E131" s="32">
        <v>11</v>
      </c>
      <c r="F131" s="32">
        <v>1</v>
      </c>
      <c r="G131" s="32">
        <v>23</v>
      </c>
    </row>
    <row r="132" spans="2:7" x14ac:dyDescent="0.15">
      <c r="B132" s="25" t="s">
        <v>250</v>
      </c>
      <c r="C132" s="32">
        <v>0</v>
      </c>
      <c r="D132" s="32">
        <v>11</v>
      </c>
      <c r="E132" s="32">
        <v>16</v>
      </c>
      <c r="F132" s="32">
        <v>1</v>
      </c>
      <c r="G132" s="32">
        <v>28</v>
      </c>
    </row>
    <row r="133" spans="2:7" x14ac:dyDescent="0.15">
      <c r="B133" s="25" t="s">
        <v>251</v>
      </c>
      <c r="C133" s="32">
        <v>0</v>
      </c>
      <c r="D133" s="32">
        <v>5</v>
      </c>
      <c r="E133" s="32">
        <v>9</v>
      </c>
      <c r="F133" s="32">
        <v>0</v>
      </c>
      <c r="G133" s="32">
        <v>14</v>
      </c>
    </row>
    <row r="134" spans="2:7" x14ac:dyDescent="0.15">
      <c r="B134" s="25" t="s">
        <v>252</v>
      </c>
      <c r="C134" s="32">
        <v>0</v>
      </c>
      <c r="D134" s="32">
        <v>7</v>
      </c>
      <c r="E134" s="32">
        <v>7</v>
      </c>
      <c r="F134" s="32">
        <v>0</v>
      </c>
      <c r="G134" s="32">
        <v>14</v>
      </c>
    </row>
    <row r="135" spans="2:7" x14ac:dyDescent="0.15">
      <c r="B135" s="25" t="s">
        <v>253</v>
      </c>
      <c r="C135" s="32">
        <v>0</v>
      </c>
      <c r="D135" s="32">
        <v>10</v>
      </c>
      <c r="E135" s="32">
        <v>20</v>
      </c>
      <c r="F135" s="32">
        <v>1</v>
      </c>
      <c r="G135" s="32">
        <v>31</v>
      </c>
    </row>
    <row r="136" spans="2:7" x14ac:dyDescent="0.15">
      <c r="B136" s="25" t="s">
        <v>254</v>
      </c>
      <c r="C136" s="32">
        <v>0</v>
      </c>
      <c r="D136" s="32">
        <v>11</v>
      </c>
      <c r="E136" s="32">
        <v>24</v>
      </c>
      <c r="F136" s="32">
        <v>0</v>
      </c>
      <c r="G136" s="32">
        <v>35</v>
      </c>
    </row>
    <row r="137" spans="2:7" x14ac:dyDescent="0.15">
      <c r="B137" s="25" t="s">
        <v>255</v>
      </c>
      <c r="C137" s="32">
        <v>0</v>
      </c>
      <c r="D137" s="32">
        <v>8</v>
      </c>
      <c r="E137" s="32">
        <v>23</v>
      </c>
      <c r="F137" s="32">
        <v>1</v>
      </c>
      <c r="G137" s="32">
        <v>32</v>
      </c>
    </row>
    <row r="138" spans="2:7" x14ac:dyDescent="0.15">
      <c r="B138" s="25" t="s">
        <v>256</v>
      </c>
      <c r="C138" s="32">
        <v>0</v>
      </c>
      <c r="D138" s="32">
        <v>4</v>
      </c>
      <c r="E138" s="32">
        <v>21</v>
      </c>
      <c r="F138" s="32">
        <v>1</v>
      </c>
      <c r="G138" s="32">
        <v>26</v>
      </c>
    </row>
    <row r="139" spans="2:7" x14ac:dyDescent="0.15">
      <c r="B139" s="25" t="s">
        <v>257</v>
      </c>
      <c r="C139" s="32">
        <v>0</v>
      </c>
      <c r="D139" s="32">
        <v>5</v>
      </c>
      <c r="E139" s="32">
        <v>7</v>
      </c>
      <c r="F139" s="32">
        <v>1</v>
      </c>
      <c r="G139" s="32">
        <v>13</v>
      </c>
    </row>
    <row r="140" spans="2:7" x14ac:dyDescent="0.15">
      <c r="B140" s="25" t="s">
        <v>258</v>
      </c>
      <c r="C140" s="32">
        <v>0</v>
      </c>
      <c r="D140" s="32">
        <v>12</v>
      </c>
      <c r="E140" s="32">
        <v>12</v>
      </c>
      <c r="F140" s="32">
        <v>1</v>
      </c>
      <c r="G140" s="32">
        <v>25</v>
      </c>
    </row>
    <row r="141" spans="2:7" x14ac:dyDescent="0.15">
      <c r="B141" s="25" t="s">
        <v>259</v>
      </c>
      <c r="C141" s="32">
        <v>0</v>
      </c>
      <c r="D141" s="32">
        <v>0</v>
      </c>
      <c r="E141" s="32">
        <v>0</v>
      </c>
      <c r="F141" s="32">
        <v>0</v>
      </c>
      <c r="G141" s="32">
        <v>0</v>
      </c>
    </row>
    <row r="142" spans="2:7" x14ac:dyDescent="0.15">
      <c r="B142" s="25" t="s">
        <v>260</v>
      </c>
      <c r="C142" s="32">
        <v>0</v>
      </c>
      <c r="D142" s="32">
        <v>3</v>
      </c>
      <c r="E142" s="32">
        <v>6</v>
      </c>
      <c r="F142" s="32">
        <v>1</v>
      </c>
      <c r="G142" s="32">
        <v>10</v>
      </c>
    </row>
    <row r="143" spans="2:7" x14ac:dyDescent="0.15">
      <c r="B143" s="25" t="s">
        <v>261</v>
      </c>
      <c r="C143" s="32">
        <v>0</v>
      </c>
      <c r="D143" s="32">
        <v>7</v>
      </c>
      <c r="E143" s="32">
        <v>18</v>
      </c>
      <c r="F143" s="32">
        <v>2</v>
      </c>
      <c r="G143" s="32">
        <v>27</v>
      </c>
    </row>
    <row r="144" spans="2:7" x14ac:dyDescent="0.15">
      <c r="B144" s="25" t="s">
        <v>262</v>
      </c>
      <c r="C144" s="32">
        <v>0</v>
      </c>
      <c r="D144" s="32">
        <v>4</v>
      </c>
      <c r="E144" s="32">
        <v>13</v>
      </c>
      <c r="F144" s="32">
        <v>1</v>
      </c>
      <c r="G144" s="32">
        <v>18</v>
      </c>
    </row>
    <row r="145" spans="1:12" x14ac:dyDescent="0.15">
      <c r="B145" s="25" t="s">
        <v>263</v>
      </c>
      <c r="C145" s="32">
        <v>0</v>
      </c>
      <c r="D145" s="32">
        <v>4</v>
      </c>
      <c r="E145" s="32">
        <v>9</v>
      </c>
      <c r="F145" s="32">
        <v>0</v>
      </c>
      <c r="G145" s="32">
        <v>13</v>
      </c>
    </row>
    <row r="146" spans="1:12" x14ac:dyDescent="0.15">
      <c r="B146" s="25" t="s">
        <v>264</v>
      </c>
      <c r="C146" s="32">
        <v>0</v>
      </c>
      <c r="D146" s="32">
        <v>4</v>
      </c>
      <c r="E146" s="32">
        <v>9</v>
      </c>
      <c r="F146" s="32">
        <v>0</v>
      </c>
      <c r="G146" s="32">
        <v>13</v>
      </c>
    </row>
    <row r="147" spans="1:12" x14ac:dyDescent="0.15">
      <c r="B147" s="25" t="s">
        <v>265</v>
      </c>
      <c r="C147" s="32">
        <v>0</v>
      </c>
      <c r="D147" s="32">
        <v>3</v>
      </c>
      <c r="E147" s="32">
        <v>14</v>
      </c>
      <c r="F147" s="32">
        <v>0</v>
      </c>
      <c r="G147" s="32">
        <v>17</v>
      </c>
    </row>
    <row r="148" spans="1:12" x14ac:dyDescent="0.15">
      <c r="B148" s="25" t="s">
        <v>266</v>
      </c>
      <c r="C148" s="32">
        <v>0</v>
      </c>
      <c r="D148" s="32">
        <v>1</v>
      </c>
      <c r="E148" s="32">
        <v>7</v>
      </c>
      <c r="F148" s="32">
        <v>0</v>
      </c>
      <c r="G148" s="32">
        <v>8</v>
      </c>
    </row>
    <row r="149" spans="1:12" x14ac:dyDescent="0.15">
      <c r="A149" s="30"/>
      <c r="B149" s="25" t="s">
        <v>267</v>
      </c>
      <c r="C149" s="32">
        <v>0</v>
      </c>
      <c r="D149" s="32">
        <v>3</v>
      </c>
      <c r="E149" s="32">
        <v>3</v>
      </c>
      <c r="F149" s="32">
        <v>0</v>
      </c>
      <c r="G149" s="32">
        <v>6</v>
      </c>
      <c r="H149" s="27"/>
      <c r="I149" s="28"/>
      <c r="J149" s="28"/>
      <c r="K149" s="28"/>
      <c r="L149" s="29"/>
    </row>
    <row r="150" spans="1:12" x14ac:dyDescent="0.15">
      <c r="A150" s="30"/>
      <c r="B150" s="25" t="s">
        <v>268</v>
      </c>
      <c r="C150" s="32">
        <v>0</v>
      </c>
      <c r="D150" s="32">
        <v>3</v>
      </c>
      <c r="E150" s="32">
        <v>8</v>
      </c>
      <c r="F150" s="32">
        <v>0</v>
      </c>
      <c r="G150" s="32">
        <v>11</v>
      </c>
      <c r="H150" s="27"/>
      <c r="I150" s="28"/>
      <c r="J150" s="28"/>
      <c r="K150" s="28"/>
      <c r="L150" s="29"/>
    </row>
    <row r="151" spans="1:12" x14ac:dyDescent="0.15">
      <c r="A151" s="30"/>
      <c r="B151" s="25" t="s">
        <v>269</v>
      </c>
      <c r="C151" s="32">
        <v>0</v>
      </c>
      <c r="D151" s="32">
        <v>5</v>
      </c>
      <c r="E151" s="32">
        <v>11</v>
      </c>
      <c r="F151" s="32">
        <v>0</v>
      </c>
      <c r="G151" s="32">
        <v>16</v>
      </c>
      <c r="H151" s="27"/>
      <c r="I151" s="28"/>
      <c r="J151" s="28"/>
      <c r="K151" s="28"/>
      <c r="L151" s="29"/>
    </row>
    <row r="152" spans="1:12" x14ac:dyDescent="0.15">
      <c r="A152" s="30"/>
      <c r="B152" s="25" t="s">
        <v>270</v>
      </c>
      <c r="C152" s="32">
        <v>0</v>
      </c>
      <c r="D152" s="32">
        <v>4</v>
      </c>
      <c r="E152" s="32">
        <v>7</v>
      </c>
      <c r="F152" s="32">
        <v>0</v>
      </c>
      <c r="G152" s="32">
        <v>11</v>
      </c>
      <c r="H152" s="27"/>
      <c r="I152" s="28"/>
      <c r="J152" s="28"/>
      <c r="K152" s="28"/>
      <c r="L152" s="29"/>
    </row>
    <row r="153" spans="1:12" x14ac:dyDescent="0.15">
      <c r="A153" s="30"/>
      <c r="B153" s="25" t="s">
        <v>271</v>
      </c>
      <c r="C153" s="32">
        <v>0</v>
      </c>
      <c r="D153" s="32">
        <v>3</v>
      </c>
      <c r="E153" s="32">
        <v>2</v>
      </c>
      <c r="F153" s="32">
        <v>0</v>
      </c>
      <c r="G153" s="32">
        <v>5</v>
      </c>
      <c r="H153" s="27"/>
      <c r="I153" s="28"/>
      <c r="J153" s="28"/>
      <c r="K153" s="28"/>
      <c r="L153" s="29"/>
    </row>
    <row r="154" spans="1:12" x14ac:dyDescent="0.15">
      <c r="A154" s="30"/>
      <c r="B154" s="25" t="s">
        <v>272</v>
      </c>
      <c r="C154" s="32">
        <v>0</v>
      </c>
      <c r="D154" s="32">
        <v>4</v>
      </c>
      <c r="E154" s="32">
        <v>6</v>
      </c>
      <c r="F154" s="32">
        <v>0</v>
      </c>
      <c r="G154" s="32">
        <v>10</v>
      </c>
      <c r="H154" s="27"/>
      <c r="I154" s="28"/>
      <c r="J154" s="28"/>
      <c r="K154" s="28"/>
      <c r="L154" s="29"/>
    </row>
    <row r="155" spans="1:12" x14ac:dyDescent="0.15">
      <c r="A155" s="30"/>
      <c r="B155" s="25" t="s">
        <v>273</v>
      </c>
      <c r="C155" s="32">
        <v>0</v>
      </c>
      <c r="D155" s="32">
        <v>5</v>
      </c>
      <c r="E155" s="32">
        <v>7</v>
      </c>
      <c r="F155" s="32">
        <v>0</v>
      </c>
      <c r="G155" s="32">
        <v>12</v>
      </c>
      <c r="H155" s="27"/>
      <c r="I155" s="28"/>
      <c r="J155" s="28"/>
      <c r="K155" s="28"/>
      <c r="L155" s="29"/>
    </row>
    <row r="156" spans="1:12" x14ac:dyDescent="0.15">
      <c r="A156" s="30"/>
      <c r="B156" s="25" t="s">
        <v>274</v>
      </c>
      <c r="C156" s="32">
        <v>0</v>
      </c>
      <c r="D156" s="32">
        <v>3</v>
      </c>
      <c r="E156" s="32">
        <v>10</v>
      </c>
      <c r="F156" s="32">
        <v>0</v>
      </c>
      <c r="G156" s="32">
        <v>13</v>
      </c>
      <c r="H156" s="27"/>
      <c r="I156" s="28"/>
      <c r="J156" s="28"/>
      <c r="K156" s="28"/>
      <c r="L156" s="29"/>
    </row>
    <row r="157" spans="1:12" x14ac:dyDescent="0.15">
      <c r="A157" s="30"/>
      <c r="B157" s="25" t="s">
        <v>275</v>
      </c>
      <c r="C157" s="32">
        <v>0</v>
      </c>
      <c r="D157" s="32">
        <v>9</v>
      </c>
      <c r="E157" s="32">
        <v>10</v>
      </c>
      <c r="F157" s="32">
        <v>1</v>
      </c>
      <c r="G157" s="32">
        <v>20</v>
      </c>
      <c r="H157" s="27"/>
      <c r="I157" s="28"/>
      <c r="J157" s="28"/>
      <c r="K157" s="28"/>
      <c r="L157" s="29"/>
    </row>
    <row r="158" spans="1:12" x14ac:dyDescent="0.15">
      <c r="A158" s="30"/>
      <c r="B158" s="25" t="s">
        <v>276</v>
      </c>
      <c r="C158" s="32">
        <v>0</v>
      </c>
      <c r="D158" s="32">
        <v>3</v>
      </c>
      <c r="E158" s="32">
        <v>9</v>
      </c>
      <c r="F158" s="32">
        <v>1</v>
      </c>
      <c r="G158" s="32">
        <v>13</v>
      </c>
      <c r="H158" s="27"/>
      <c r="I158" s="28"/>
      <c r="J158" s="28"/>
      <c r="K158" s="28"/>
      <c r="L158" s="29"/>
    </row>
    <row r="159" spans="1:12" x14ac:dyDescent="0.15">
      <c r="A159" s="30"/>
      <c r="B159" s="25" t="s">
        <v>277</v>
      </c>
      <c r="C159" s="32">
        <v>0</v>
      </c>
      <c r="D159" s="32">
        <v>9</v>
      </c>
      <c r="E159" s="32">
        <v>8</v>
      </c>
      <c r="F159" s="32">
        <v>1</v>
      </c>
      <c r="G159" s="32">
        <v>18</v>
      </c>
      <c r="H159" s="27"/>
      <c r="I159" s="28"/>
      <c r="J159" s="28"/>
      <c r="K159" s="28"/>
      <c r="L159" s="29"/>
    </row>
    <row r="160" spans="1:12" x14ac:dyDescent="0.15">
      <c r="A160" s="30"/>
      <c r="B160" s="25" t="s">
        <v>278</v>
      </c>
      <c r="C160" s="32">
        <v>0</v>
      </c>
      <c r="D160" s="32">
        <v>8</v>
      </c>
      <c r="E160" s="32">
        <v>10</v>
      </c>
      <c r="F160" s="32">
        <v>1</v>
      </c>
      <c r="G160" s="32">
        <v>19</v>
      </c>
      <c r="H160" s="27"/>
      <c r="I160" s="28"/>
      <c r="J160" s="28"/>
      <c r="K160" s="28"/>
      <c r="L160" s="29"/>
    </row>
    <row r="161" spans="1:12" x14ac:dyDescent="0.15">
      <c r="A161" s="30"/>
      <c r="B161" s="25" t="s">
        <v>279</v>
      </c>
      <c r="C161" s="32">
        <v>0</v>
      </c>
      <c r="D161" s="32">
        <v>10</v>
      </c>
      <c r="E161" s="32">
        <v>16</v>
      </c>
      <c r="F161" s="32">
        <v>1</v>
      </c>
      <c r="G161" s="32">
        <v>27</v>
      </c>
      <c r="H161" s="27"/>
      <c r="I161" s="28"/>
      <c r="J161" s="28"/>
      <c r="K161" s="28"/>
      <c r="L161" s="29"/>
    </row>
    <row r="162" spans="1:12" x14ac:dyDescent="0.15">
      <c r="A162" s="30"/>
      <c r="B162" s="25" t="s">
        <v>280</v>
      </c>
      <c r="C162" s="32">
        <v>0</v>
      </c>
      <c r="D162" s="32">
        <v>7</v>
      </c>
      <c r="E162" s="32">
        <v>15</v>
      </c>
      <c r="F162" s="32">
        <v>1</v>
      </c>
      <c r="G162" s="32">
        <v>23</v>
      </c>
      <c r="H162" s="27"/>
      <c r="I162" s="28"/>
      <c r="J162" s="28"/>
      <c r="K162" s="28"/>
      <c r="L162" s="29"/>
    </row>
    <row r="163" spans="1:12" x14ac:dyDescent="0.15">
      <c r="A163" s="30"/>
      <c r="B163" s="25" t="s">
        <v>281</v>
      </c>
      <c r="C163" s="32">
        <v>0</v>
      </c>
      <c r="D163" s="32">
        <v>5</v>
      </c>
      <c r="E163" s="32">
        <v>15</v>
      </c>
      <c r="F163" s="32">
        <v>1</v>
      </c>
      <c r="G163" s="32">
        <v>21</v>
      </c>
      <c r="H163" s="27"/>
      <c r="I163" s="28"/>
      <c r="J163" s="28"/>
      <c r="K163" s="28"/>
      <c r="L163" s="29"/>
    </row>
    <row r="164" spans="1:12" x14ac:dyDescent="0.15">
      <c r="A164" s="30"/>
      <c r="B164" s="25" t="s">
        <v>282</v>
      </c>
      <c r="C164" s="32">
        <v>0</v>
      </c>
      <c r="D164" s="32">
        <v>5</v>
      </c>
      <c r="E164" s="32">
        <v>15</v>
      </c>
      <c r="F164" s="32">
        <v>2</v>
      </c>
      <c r="G164" s="32">
        <v>22</v>
      </c>
      <c r="H164" s="27"/>
      <c r="I164" s="28"/>
      <c r="J164" s="28"/>
      <c r="K164" s="28"/>
      <c r="L164" s="29"/>
    </row>
    <row r="165" spans="1:12" x14ac:dyDescent="0.15">
      <c r="A165" s="30"/>
      <c r="B165" s="25" t="s">
        <v>283</v>
      </c>
      <c r="C165" s="32">
        <v>0</v>
      </c>
      <c r="D165" s="32">
        <v>6</v>
      </c>
      <c r="E165" s="32">
        <v>11</v>
      </c>
      <c r="F165" s="32">
        <v>1</v>
      </c>
      <c r="G165" s="32">
        <v>18</v>
      </c>
      <c r="H165" s="27"/>
      <c r="I165" s="28"/>
      <c r="J165" s="28"/>
      <c r="K165" s="28"/>
      <c r="L165" s="29"/>
    </row>
    <row r="166" spans="1:12" x14ac:dyDescent="0.15">
      <c r="A166" s="30"/>
      <c r="B166" s="25" t="s">
        <v>284</v>
      </c>
      <c r="C166" s="32">
        <v>0</v>
      </c>
      <c r="D166" s="32">
        <v>2</v>
      </c>
      <c r="E166" s="32">
        <v>5</v>
      </c>
      <c r="F166" s="32">
        <v>0</v>
      </c>
      <c r="G166" s="32">
        <v>7</v>
      </c>
      <c r="H166" s="27"/>
      <c r="I166" s="28"/>
      <c r="J166" s="28"/>
      <c r="K166" s="28"/>
      <c r="L166" s="29"/>
    </row>
    <row r="167" spans="1:12" x14ac:dyDescent="0.15">
      <c r="A167" s="30"/>
      <c r="B167" s="25" t="s">
        <v>285</v>
      </c>
      <c r="C167" s="32">
        <v>0</v>
      </c>
      <c r="D167" s="32">
        <v>8</v>
      </c>
      <c r="E167" s="32">
        <v>21</v>
      </c>
      <c r="F167" s="32">
        <v>0</v>
      </c>
      <c r="G167" s="32">
        <v>29</v>
      </c>
      <c r="H167" s="27"/>
      <c r="I167" s="28"/>
      <c r="J167" s="28"/>
      <c r="K167" s="28"/>
      <c r="L167" s="29"/>
    </row>
    <row r="168" spans="1:12" x14ac:dyDescent="0.15">
      <c r="A168" s="30"/>
      <c r="B168" s="25" t="s">
        <v>286</v>
      </c>
      <c r="C168" s="32">
        <v>0</v>
      </c>
      <c r="D168" s="32">
        <v>12</v>
      </c>
      <c r="E168" s="32">
        <v>21</v>
      </c>
      <c r="F168" s="32">
        <v>0</v>
      </c>
      <c r="G168" s="32">
        <v>33</v>
      </c>
      <c r="H168" s="27"/>
      <c r="I168" s="28"/>
      <c r="J168" s="28"/>
      <c r="K168" s="28"/>
      <c r="L168" s="29"/>
    </row>
    <row r="169" spans="1:12" x14ac:dyDescent="0.15">
      <c r="A169" s="30"/>
      <c r="B169" s="25" t="s">
        <v>287</v>
      </c>
      <c r="C169" s="32">
        <v>0</v>
      </c>
      <c r="D169" s="32">
        <v>12</v>
      </c>
      <c r="E169" s="32">
        <v>11</v>
      </c>
      <c r="F169" s="32">
        <v>2</v>
      </c>
      <c r="G169" s="32">
        <v>25</v>
      </c>
      <c r="H169" s="27"/>
      <c r="I169" s="28"/>
      <c r="J169" s="28"/>
      <c r="K169" s="28"/>
      <c r="L169" s="29"/>
    </row>
    <row r="170" spans="1:12" x14ac:dyDescent="0.15">
      <c r="A170" s="30"/>
      <c r="B170" s="25" t="s">
        <v>288</v>
      </c>
      <c r="C170" s="32">
        <v>0</v>
      </c>
      <c r="D170" s="32">
        <v>12</v>
      </c>
      <c r="E170" s="32">
        <v>17</v>
      </c>
      <c r="F170" s="32">
        <v>3</v>
      </c>
      <c r="G170" s="32">
        <v>32</v>
      </c>
      <c r="H170" s="27"/>
      <c r="I170" s="28"/>
      <c r="J170" s="28"/>
      <c r="K170" s="28"/>
      <c r="L170" s="29"/>
    </row>
    <row r="171" spans="1:12" x14ac:dyDescent="0.15">
      <c r="A171" s="30"/>
      <c r="B171" s="25" t="s">
        <v>289</v>
      </c>
      <c r="C171" s="32">
        <v>0</v>
      </c>
      <c r="D171" s="32">
        <v>18</v>
      </c>
      <c r="E171" s="32">
        <v>28</v>
      </c>
      <c r="F171" s="32">
        <v>1</v>
      </c>
      <c r="G171" s="32">
        <v>47</v>
      </c>
      <c r="H171" s="27"/>
      <c r="I171" s="28"/>
      <c r="J171" s="28"/>
      <c r="K171" s="28"/>
      <c r="L171" s="29"/>
    </row>
    <row r="172" spans="1:12" x14ac:dyDescent="0.15">
      <c r="A172" s="30"/>
      <c r="B172" s="25" t="s">
        <v>290</v>
      </c>
      <c r="C172" s="32">
        <v>0</v>
      </c>
      <c r="D172" s="32">
        <v>9</v>
      </c>
      <c r="E172" s="32">
        <v>19</v>
      </c>
      <c r="F172" s="32">
        <v>1</v>
      </c>
      <c r="G172" s="32">
        <v>29</v>
      </c>
      <c r="H172" s="27"/>
      <c r="I172" s="28"/>
      <c r="J172" s="28"/>
      <c r="K172" s="28"/>
      <c r="L172" s="29"/>
    </row>
    <row r="173" spans="1:12" x14ac:dyDescent="0.15">
      <c r="A173" s="30"/>
      <c r="B173" s="25" t="s">
        <v>291</v>
      </c>
      <c r="C173" s="32">
        <v>0</v>
      </c>
      <c r="D173" s="32">
        <v>11</v>
      </c>
      <c r="E173" s="32">
        <v>18</v>
      </c>
      <c r="F173" s="32">
        <v>1</v>
      </c>
      <c r="G173" s="32">
        <v>30</v>
      </c>
      <c r="H173" s="27"/>
      <c r="I173" s="28"/>
      <c r="J173" s="28"/>
      <c r="K173" s="28"/>
      <c r="L173" s="29"/>
    </row>
    <row r="174" spans="1:12" x14ac:dyDescent="0.15">
      <c r="A174" s="30"/>
      <c r="B174" s="25" t="s">
        <v>292</v>
      </c>
      <c r="C174" s="32">
        <v>0</v>
      </c>
      <c r="D174" s="32">
        <v>11</v>
      </c>
      <c r="E174" s="32">
        <v>22</v>
      </c>
      <c r="F174" s="32">
        <v>2</v>
      </c>
      <c r="G174" s="32">
        <v>35</v>
      </c>
      <c r="H174" s="27"/>
      <c r="I174" s="28"/>
      <c r="J174" s="28"/>
      <c r="K174" s="28"/>
      <c r="L174" s="29"/>
    </row>
    <row r="175" spans="1:12" x14ac:dyDescent="0.15">
      <c r="A175" s="30"/>
      <c r="B175" s="25" t="s">
        <v>293</v>
      </c>
      <c r="C175" s="32">
        <v>0</v>
      </c>
      <c r="D175" s="32">
        <v>13</v>
      </c>
      <c r="E175" s="32">
        <v>28</v>
      </c>
      <c r="F175" s="32">
        <v>2</v>
      </c>
      <c r="G175" s="32">
        <v>43</v>
      </c>
      <c r="H175" s="27"/>
      <c r="I175" s="28"/>
      <c r="J175" s="28"/>
      <c r="K175" s="28"/>
      <c r="L175" s="29"/>
    </row>
    <row r="176" spans="1:12" x14ac:dyDescent="0.15">
      <c r="A176" s="30"/>
      <c r="B176" s="25" t="s">
        <v>294</v>
      </c>
      <c r="C176" s="32">
        <v>0</v>
      </c>
      <c r="D176" s="32">
        <v>9</v>
      </c>
      <c r="E176" s="32">
        <v>21</v>
      </c>
      <c r="F176" s="32">
        <v>0</v>
      </c>
      <c r="G176" s="32">
        <v>30</v>
      </c>
      <c r="H176" s="27"/>
      <c r="I176" s="28"/>
      <c r="J176" s="28"/>
      <c r="K176" s="28"/>
      <c r="L176" s="29"/>
    </row>
    <row r="177" spans="1:12" x14ac:dyDescent="0.15">
      <c r="A177" s="30"/>
      <c r="B177" s="25" t="s">
        <v>295</v>
      </c>
      <c r="C177" s="32">
        <v>0</v>
      </c>
      <c r="D177" s="32">
        <v>10</v>
      </c>
      <c r="E177" s="32">
        <v>23</v>
      </c>
      <c r="F177" s="32">
        <v>0</v>
      </c>
      <c r="G177" s="32">
        <v>33</v>
      </c>
      <c r="H177" s="27"/>
      <c r="I177" s="28"/>
      <c r="J177" s="28"/>
      <c r="K177" s="28"/>
      <c r="L177" s="29"/>
    </row>
    <row r="178" spans="1:12" x14ac:dyDescent="0.15">
      <c r="A178" s="30"/>
      <c r="B178" s="25" t="s">
        <v>296</v>
      </c>
      <c r="C178" s="32">
        <v>0</v>
      </c>
      <c r="D178" s="32">
        <v>11</v>
      </c>
      <c r="E178" s="32">
        <v>30</v>
      </c>
      <c r="F178" s="32">
        <v>1</v>
      </c>
      <c r="G178" s="32">
        <v>42</v>
      </c>
      <c r="H178" s="27"/>
      <c r="I178" s="28"/>
      <c r="J178" s="28"/>
      <c r="K178" s="28"/>
      <c r="L178" s="29"/>
    </row>
    <row r="179" spans="1:12" x14ac:dyDescent="0.15">
      <c r="A179" s="30"/>
      <c r="B179" s="25" t="s">
        <v>297</v>
      </c>
      <c r="C179" s="32">
        <v>0</v>
      </c>
      <c r="D179" s="32">
        <v>10</v>
      </c>
      <c r="E179" s="32">
        <v>28</v>
      </c>
      <c r="F179" s="32">
        <v>0</v>
      </c>
      <c r="G179" s="32">
        <v>38</v>
      </c>
      <c r="H179" s="27"/>
      <c r="I179" s="28"/>
      <c r="J179" s="28"/>
      <c r="K179" s="28"/>
      <c r="L179" s="29"/>
    </row>
    <row r="180" spans="1:12" x14ac:dyDescent="0.15">
      <c r="A180" s="30"/>
      <c r="B180" s="25" t="s">
        <v>298</v>
      </c>
      <c r="C180" s="32">
        <v>0</v>
      </c>
      <c r="D180" s="32">
        <v>10</v>
      </c>
      <c r="E180" s="32">
        <v>29</v>
      </c>
      <c r="F180" s="32">
        <v>3</v>
      </c>
      <c r="G180" s="32">
        <v>42</v>
      </c>
      <c r="H180" s="27"/>
      <c r="I180" s="28"/>
      <c r="J180" s="28"/>
      <c r="K180" s="28"/>
      <c r="L180" s="29"/>
    </row>
    <row r="181" spans="1:12" x14ac:dyDescent="0.15">
      <c r="A181" s="30"/>
      <c r="B181" s="25" t="s">
        <v>299</v>
      </c>
      <c r="C181" s="32">
        <v>0</v>
      </c>
      <c r="D181" s="32">
        <v>0</v>
      </c>
      <c r="E181" s="32">
        <v>8</v>
      </c>
      <c r="F181" s="32">
        <v>1</v>
      </c>
      <c r="G181" s="32">
        <v>9</v>
      </c>
      <c r="H181" s="27"/>
      <c r="I181" s="28"/>
      <c r="J181" s="28"/>
      <c r="K181" s="28"/>
      <c r="L181" s="29"/>
    </row>
    <row r="182" spans="1:12" x14ac:dyDescent="0.15">
      <c r="A182" s="30"/>
      <c r="B182" s="25" t="s">
        <v>300</v>
      </c>
      <c r="C182" s="32">
        <v>0</v>
      </c>
      <c r="D182" s="32">
        <v>12</v>
      </c>
      <c r="E182" s="32">
        <v>23</v>
      </c>
      <c r="F182" s="32">
        <v>1</v>
      </c>
      <c r="G182" s="32">
        <v>36</v>
      </c>
      <c r="H182" s="27"/>
      <c r="I182" s="28"/>
      <c r="J182" s="28"/>
      <c r="K182" s="28"/>
      <c r="L182" s="29"/>
    </row>
    <row r="183" spans="1:12" x14ac:dyDescent="0.15">
      <c r="A183" s="30"/>
      <c r="B183" s="25" t="s">
        <v>301</v>
      </c>
      <c r="C183" s="32">
        <v>0</v>
      </c>
      <c r="D183" s="32">
        <v>11</v>
      </c>
      <c r="E183" s="32">
        <v>25</v>
      </c>
      <c r="F183" s="32">
        <v>0</v>
      </c>
      <c r="G183" s="32">
        <v>36</v>
      </c>
      <c r="H183" s="27"/>
      <c r="I183" s="28"/>
      <c r="J183" s="28"/>
      <c r="K183" s="28"/>
      <c r="L183" s="29"/>
    </row>
    <row r="184" spans="1:12" x14ac:dyDescent="0.15">
      <c r="A184" s="30"/>
      <c r="B184" s="25" t="s">
        <v>302</v>
      </c>
      <c r="C184" s="32">
        <v>0</v>
      </c>
      <c r="D184" s="32">
        <v>10</v>
      </c>
      <c r="E184" s="32">
        <v>26</v>
      </c>
      <c r="F184" s="32">
        <v>1</v>
      </c>
      <c r="G184" s="32">
        <v>37</v>
      </c>
      <c r="H184" s="27"/>
      <c r="I184" s="28"/>
      <c r="J184" s="28"/>
      <c r="K184" s="28"/>
      <c r="L184" s="29"/>
    </row>
    <row r="185" spans="1:12" x14ac:dyDescent="0.15">
      <c r="A185" s="30"/>
      <c r="B185" s="25" t="s">
        <v>303</v>
      </c>
      <c r="C185" s="32">
        <v>0</v>
      </c>
      <c r="D185" s="32">
        <v>9</v>
      </c>
      <c r="E185" s="32">
        <v>12</v>
      </c>
      <c r="F185" s="32">
        <v>0</v>
      </c>
      <c r="G185" s="32">
        <v>21</v>
      </c>
      <c r="H185" s="27"/>
      <c r="I185" s="28"/>
      <c r="J185" s="28"/>
      <c r="K185" s="28"/>
      <c r="L185" s="29"/>
    </row>
    <row r="186" spans="1:12" x14ac:dyDescent="0.15">
      <c r="A186" s="30"/>
      <c r="B186" s="25" t="s">
        <v>304</v>
      </c>
      <c r="C186" s="32">
        <v>0</v>
      </c>
      <c r="D186" s="32">
        <v>8</v>
      </c>
      <c r="E186" s="32">
        <v>21</v>
      </c>
      <c r="F186" s="32">
        <v>0</v>
      </c>
      <c r="G186" s="32">
        <v>29</v>
      </c>
      <c r="H186" s="27"/>
      <c r="I186" s="28"/>
      <c r="J186" s="28"/>
      <c r="K186" s="28"/>
      <c r="L186" s="29"/>
    </row>
    <row r="187" spans="1:12" x14ac:dyDescent="0.15">
      <c r="A187" s="30"/>
      <c r="B187" s="25" t="s">
        <v>305</v>
      </c>
      <c r="C187" s="32">
        <v>0</v>
      </c>
      <c r="D187" s="32">
        <v>4</v>
      </c>
      <c r="E187" s="32">
        <v>6</v>
      </c>
      <c r="F187" s="32">
        <v>0</v>
      </c>
      <c r="G187" s="32">
        <v>10</v>
      </c>
      <c r="H187" s="27"/>
      <c r="I187" s="28"/>
      <c r="J187" s="28"/>
      <c r="K187" s="28"/>
      <c r="L187" s="29"/>
    </row>
    <row r="188" spans="1:12" x14ac:dyDescent="0.15">
      <c r="A188" s="30"/>
      <c r="B188" s="25" t="s">
        <v>306</v>
      </c>
      <c r="C188" s="32">
        <v>0</v>
      </c>
      <c r="D188" s="32">
        <v>6</v>
      </c>
      <c r="E188" s="32">
        <v>12</v>
      </c>
      <c r="F188" s="32">
        <v>0</v>
      </c>
      <c r="G188" s="32">
        <v>18</v>
      </c>
      <c r="H188" s="27"/>
      <c r="I188" s="28"/>
      <c r="J188" s="28"/>
      <c r="K188" s="28"/>
      <c r="L188" s="29"/>
    </row>
    <row r="189" spans="1:12" x14ac:dyDescent="0.15">
      <c r="A189" s="30"/>
      <c r="B189" s="25" t="s">
        <v>307</v>
      </c>
      <c r="C189" s="32">
        <v>0</v>
      </c>
      <c r="D189" s="32">
        <v>3</v>
      </c>
      <c r="E189" s="32">
        <v>6</v>
      </c>
      <c r="F189" s="32">
        <v>1</v>
      </c>
      <c r="G189" s="32">
        <v>10</v>
      </c>
      <c r="H189" s="27"/>
      <c r="I189" s="28"/>
      <c r="J189" s="28"/>
      <c r="K189" s="28"/>
      <c r="L189" s="29"/>
    </row>
    <row r="190" spans="1:12" x14ac:dyDescent="0.15">
      <c r="A190" s="30"/>
      <c r="B190" s="25" t="s">
        <v>308</v>
      </c>
      <c r="C190" s="32">
        <v>0</v>
      </c>
      <c r="D190" s="32">
        <v>4</v>
      </c>
      <c r="E190" s="32">
        <v>17</v>
      </c>
      <c r="F190" s="32">
        <v>0</v>
      </c>
      <c r="G190" s="32">
        <v>21</v>
      </c>
      <c r="H190" s="27"/>
      <c r="I190" s="28"/>
      <c r="J190" s="28"/>
      <c r="K190" s="28"/>
      <c r="L190" s="29"/>
    </row>
    <row r="191" spans="1:12" x14ac:dyDescent="0.15">
      <c r="A191" s="30"/>
      <c r="B191" s="25" t="s">
        <v>309</v>
      </c>
      <c r="C191" s="32">
        <v>0</v>
      </c>
      <c r="D191" s="32">
        <v>3</v>
      </c>
      <c r="E191" s="32">
        <v>15</v>
      </c>
      <c r="F191" s="32">
        <v>0</v>
      </c>
      <c r="G191" s="32">
        <v>18</v>
      </c>
      <c r="H191" s="27"/>
      <c r="I191" s="28"/>
      <c r="J191" s="28"/>
      <c r="K191" s="28"/>
      <c r="L191" s="29"/>
    </row>
    <row r="192" spans="1:12" x14ac:dyDescent="0.15">
      <c r="A192" s="30"/>
      <c r="B192" s="25" t="s">
        <v>310</v>
      </c>
      <c r="C192" s="32">
        <v>0</v>
      </c>
      <c r="D192" s="32">
        <v>4</v>
      </c>
      <c r="E192" s="32">
        <v>9</v>
      </c>
      <c r="F192" s="32">
        <v>0</v>
      </c>
      <c r="G192" s="32">
        <v>13</v>
      </c>
      <c r="H192" s="27"/>
      <c r="I192" s="28"/>
      <c r="J192" s="28"/>
      <c r="K192" s="28"/>
      <c r="L192" s="29"/>
    </row>
    <row r="193" spans="1:12" x14ac:dyDescent="0.15">
      <c r="A193" s="30"/>
      <c r="B193" s="25" t="s">
        <v>311</v>
      </c>
      <c r="C193" s="32">
        <v>0</v>
      </c>
      <c r="D193" s="32">
        <v>11</v>
      </c>
      <c r="E193" s="32">
        <v>14</v>
      </c>
      <c r="F193" s="32">
        <v>0</v>
      </c>
      <c r="G193" s="32">
        <v>25</v>
      </c>
      <c r="H193" s="27"/>
      <c r="I193" s="28"/>
      <c r="J193" s="28"/>
      <c r="K193" s="28"/>
      <c r="L193" s="29"/>
    </row>
    <row r="194" spans="1:12" x14ac:dyDescent="0.15">
      <c r="A194" s="30"/>
      <c r="B194" s="25" t="s">
        <v>312</v>
      </c>
      <c r="C194" s="32">
        <v>0</v>
      </c>
      <c r="D194" s="32">
        <v>13</v>
      </c>
      <c r="E194" s="32">
        <v>22</v>
      </c>
      <c r="F194" s="32">
        <v>2</v>
      </c>
      <c r="G194" s="32">
        <v>37</v>
      </c>
      <c r="H194" s="27"/>
      <c r="I194" s="28"/>
      <c r="J194" s="28"/>
      <c r="K194" s="28"/>
      <c r="L194" s="29"/>
    </row>
    <row r="195" spans="1:12" x14ac:dyDescent="0.15">
      <c r="A195" s="30"/>
      <c r="B195" s="25" t="s">
        <v>313</v>
      </c>
      <c r="C195" s="32">
        <v>0</v>
      </c>
      <c r="D195" s="32">
        <v>5</v>
      </c>
      <c r="E195" s="32">
        <v>17</v>
      </c>
      <c r="F195" s="32">
        <v>1</v>
      </c>
      <c r="G195" s="32">
        <v>23</v>
      </c>
      <c r="H195" s="27"/>
      <c r="I195" s="28"/>
      <c r="J195" s="28"/>
      <c r="K195" s="28"/>
      <c r="L195" s="29"/>
    </row>
    <row r="196" spans="1:12" x14ac:dyDescent="0.15">
      <c r="A196" s="30"/>
      <c r="B196" s="25" t="s">
        <v>314</v>
      </c>
      <c r="C196" s="32">
        <v>0</v>
      </c>
      <c r="D196" s="32">
        <v>11</v>
      </c>
      <c r="E196" s="32">
        <v>23</v>
      </c>
      <c r="F196" s="32">
        <v>3</v>
      </c>
      <c r="G196" s="32">
        <v>37</v>
      </c>
      <c r="H196" s="27"/>
      <c r="I196" s="28"/>
      <c r="J196" s="28"/>
      <c r="K196" s="28"/>
      <c r="L196" s="29"/>
    </row>
    <row r="197" spans="1:12" x14ac:dyDescent="0.15">
      <c r="A197" s="30"/>
      <c r="B197" s="25" t="s">
        <v>315</v>
      </c>
      <c r="C197" s="32">
        <v>0</v>
      </c>
      <c r="D197" s="32">
        <v>11</v>
      </c>
      <c r="E197" s="32">
        <v>14</v>
      </c>
      <c r="F197" s="32">
        <v>3</v>
      </c>
      <c r="G197" s="32">
        <v>28</v>
      </c>
      <c r="H197" s="27"/>
      <c r="I197" s="28"/>
      <c r="J197" s="28"/>
      <c r="K197" s="28"/>
      <c r="L197" s="29"/>
    </row>
    <row r="198" spans="1:12" x14ac:dyDescent="0.15">
      <c r="A198" s="30"/>
      <c r="B198" s="25" t="s">
        <v>316</v>
      </c>
      <c r="C198" s="32">
        <v>0</v>
      </c>
      <c r="D198" s="32">
        <v>11</v>
      </c>
      <c r="E198" s="32">
        <v>22</v>
      </c>
      <c r="F198" s="32">
        <v>4</v>
      </c>
      <c r="G198" s="32">
        <v>37</v>
      </c>
      <c r="H198" s="27"/>
      <c r="I198" s="28"/>
      <c r="J198" s="28"/>
      <c r="K198" s="28"/>
      <c r="L198" s="29"/>
    </row>
    <row r="199" spans="1:12" x14ac:dyDescent="0.15">
      <c r="A199" s="30"/>
      <c r="B199" s="25" t="s">
        <v>317</v>
      </c>
      <c r="C199" s="32">
        <v>0</v>
      </c>
      <c r="D199" s="32">
        <v>11</v>
      </c>
      <c r="E199" s="32">
        <v>22</v>
      </c>
      <c r="F199" s="32">
        <v>4</v>
      </c>
      <c r="G199" s="32">
        <v>37</v>
      </c>
      <c r="H199" s="27"/>
      <c r="I199" s="28"/>
      <c r="J199" s="28"/>
      <c r="K199" s="28"/>
      <c r="L199" s="29"/>
    </row>
    <row r="200" spans="1:12" x14ac:dyDescent="0.15">
      <c r="A200" s="30"/>
      <c r="B200" s="25" t="s">
        <v>318</v>
      </c>
      <c r="C200" s="32">
        <v>0</v>
      </c>
      <c r="D200" s="32">
        <v>11</v>
      </c>
      <c r="E200" s="32">
        <v>23</v>
      </c>
      <c r="F200" s="32">
        <v>2</v>
      </c>
      <c r="G200" s="32">
        <v>36</v>
      </c>
      <c r="H200" s="27"/>
      <c r="I200" s="28"/>
      <c r="J200" s="28"/>
      <c r="K200" s="28"/>
      <c r="L200" s="29"/>
    </row>
    <row r="201" spans="1:12" x14ac:dyDescent="0.15">
      <c r="A201" s="30"/>
      <c r="B201" s="25" t="s">
        <v>319</v>
      </c>
      <c r="C201" s="32">
        <v>0</v>
      </c>
      <c r="D201" s="32">
        <v>12</v>
      </c>
      <c r="E201" s="32">
        <v>30</v>
      </c>
      <c r="F201" s="32">
        <v>1</v>
      </c>
      <c r="G201" s="32">
        <v>43</v>
      </c>
      <c r="H201" s="27"/>
      <c r="I201" s="28"/>
      <c r="J201" s="28"/>
      <c r="K201" s="28"/>
      <c r="L201" s="29"/>
    </row>
    <row r="202" spans="1:12" x14ac:dyDescent="0.15">
      <c r="A202" s="30"/>
      <c r="B202" s="25" t="s">
        <v>320</v>
      </c>
      <c r="C202" s="32">
        <v>0</v>
      </c>
      <c r="D202" s="32">
        <v>7</v>
      </c>
      <c r="E202" s="32">
        <v>27</v>
      </c>
      <c r="F202" s="32">
        <v>0</v>
      </c>
      <c r="G202" s="32">
        <v>34</v>
      </c>
      <c r="H202" s="27"/>
      <c r="I202" s="28"/>
      <c r="J202" s="28"/>
      <c r="K202" s="28"/>
      <c r="L202" s="29"/>
    </row>
    <row r="203" spans="1:12" x14ac:dyDescent="0.15">
      <c r="A203" s="30"/>
      <c r="B203" s="25" t="s">
        <v>321</v>
      </c>
      <c r="C203" s="32">
        <v>0</v>
      </c>
      <c r="D203" s="32">
        <v>3</v>
      </c>
      <c r="E203" s="32">
        <v>23</v>
      </c>
      <c r="F203" s="32">
        <v>1</v>
      </c>
      <c r="G203" s="32">
        <v>27</v>
      </c>
      <c r="H203" s="27"/>
      <c r="I203" s="28"/>
      <c r="J203" s="28"/>
      <c r="K203" s="28"/>
      <c r="L203" s="29"/>
    </row>
    <row r="204" spans="1:12" x14ac:dyDescent="0.15">
      <c r="A204" s="30"/>
      <c r="B204" s="25" t="s">
        <v>322</v>
      </c>
      <c r="C204" s="32">
        <v>0</v>
      </c>
      <c r="D204" s="32">
        <v>14</v>
      </c>
      <c r="E204" s="32">
        <v>30</v>
      </c>
      <c r="F204" s="32">
        <v>3</v>
      </c>
      <c r="G204" s="32">
        <v>47</v>
      </c>
      <c r="H204" s="27"/>
      <c r="I204" s="28"/>
      <c r="J204" s="28"/>
      <c r="K204" s="28"/>
      <c r="L204" s="29"/>
    </row>
    <row r="205" spans="1:12" x14ac:dyDescent="0.15">
      <c r="A205" s="30"/>
      <c r="B205" s="25" t="s">
        <v>323</v>
      </c>
      <c r="C205" s="32">
        <v>0</v>
      </c>
      <c r="D205" s="32">
        <v>13</v>
      </c>
      <c r="E205" s="32">
        <v>25</v>
      </c>
      <c r="F205" s="32">
        <v>4</v>
      </c>
      <c r="G205" s="32">
        <v>42</v>
      </c>
      <c r="H205" s="27"/>
      <c r="I205" s="28"/>
      <c r="J205" s="28"/>
      <c r="K205" s="28"/>
      <c r="L205" s="29"/>
    </row>
    <row r="206" spans="1:12" x14ac:dyDescent="0.15">
      <c r="A206" s="30"/>
      <c r="B206" s="25" t="s">
        <v>324</v>
      </c>
      <c r="C206" s="32">
        <v>0</v>
      </c>
      <c r="D206" s="32">
        <v>13</v>
      </c>
      <c r="E206" s="32">
        <v>28</v>
      </c>
      <c r="F206" s="32">
        <v>3</v>
      </c>
      <c r="G206" s="32">
        <v>44</v>
      </c>
      <c r="H206" s="27"/>
      <c r="I206" s="28"/>
      <c r="J206" s="28"/>
      <c r="K206" s="28"/>
      <c r="L206" s="29"/>
    </row>
    <row r="207" spans="1:12" x14ac:dyDescent="0.15">
      <c r="A207" s="30"/>
      <c r="B207" s="25" t="s">
        <v>325</v>
      </c>
      <c r="C207" s="32">
        <v>0</v>
      </c>
      <c r="D207" s="32">
        <v>12</v>
      </c>
      <c r="E207" s="32">
        <v>27</v>
      </c>
      <c r="F207" s="32">
        <v>4</v>
      </c>
      <c r="G207" s="32">
        <v>43</v>
      </c>
      <c r="H207" s="27"/>
      <c r="I207" s="28"/>
      <c r="J207" s="28"/>
      <c r="K207" s="28"/>
      <c r="L207" s="29"/>
    </row>
    <row r="208" spans="1:12" x14ac:dyDescent="0.15">
      <c r="A208" s="30"/>
      <c r="B208" s="25" t="s">
        <v>326</v>
      </c>
      <c r="C208" s="32">
        <v>0</v>
      </c>
      <c r="D208" s="32">
        <v>8</v>
      </c>
      <c r="E208" s="32">
        <v>23</v>
      </c>
      <c r="F208" s="32">
        <v>2</v>
      </c>
      <c r="G208" s="32">
        <v>33</v>
      </c>
      <c r="H208" s="27"/>
      <c r="I208" s="28"/>
      <c r="J208" s="28"/>
      <c r="K208" s="28"/>
      <c r="L208" s="29"/>
    </row>
    <row r="209" spans="1:12" x14ac:dyDescent="0.15">
      <c r="A209" s="30"/>
      <c r="B209" s="25" t="s">
        <v>327</v>
      </c>
      <c r="C209" s="32">
        <v>0</v>
      </c>
      <c r="D209" s="32">
        <v>5</v>
      </c>
      <c r="E209" s="32">
        <v>20</v>
      </c>
      <c r="F209" s="32">
        <v>1</v>
      </c>
      <c r="G209" s="32">
        <v>26</v>
      </c>
      <c r="H209" s="27"/>
      <c r="I209" s="28"/>
      <c r="J209" s="28"/>
      <c r="K209" s="28"/>
      <c r="L209" s="29"/>
    </row>
    <row r="210" spans="1:12" x14ac:dyDescent="0.15">
      <c r="A210" s="30"/>
      <c r="B210" s="25" t="s">
        <v>328</v>
      </c>
      <c r="C210" s="32">
        <v>0</v>
      </c>
      <c r="D210" s="32">
        <v>12</v>
      </c>
      <c r="E210" s="32">
        <v>32</v>
      </c>
      <c r="F210" s="32">
        <v>3</v>
      </c>
      <c r="G210" s="32">
        <v>47</v>
      </c>
      <c r="H210" s="27"/>
      <c r="I210" s="28"/>
      <c r="J210" s="28"/>
      <c r="K210" s="28"/>
      <c r="L210" s="29"/>
    </row>
    <row r="211" spans="1:12" x14ac:dyDescent="0.15">
      <c r="A211" s="30"/>
      <c r="B211" s="25" t="s">
        <v>329</v>
      </c>
      <c r="C211" s="32">
        <v>0</v>
      </c>
      <c r="D211" s="32">
        <v>5</v>
      </c>
      <c r="E211" s="32">
        <v>23</v>
      </c>
      <c r="F211" s="32">
        <v>3</v>
      </c>
      <c r="G211" s="32">
        <v>31</v>
      </c>
      <c r="H211" s="27"/>
      <c r="I211" s="28"/>
      <c r="J211" s="28"/>
      <c r="K211" s="28"/>
      <c r="L211" s="29"/>
    </row>
    <row r="212" spans="1:12" x14ac:dyDescent="0.15">
      <c r="A212" s="30"/>
      <c r="B212" s="25" t="s">
        <v>330</v>
      </c>
      <c r="C212" s="32">
        <v>0</v>
      </c>
      <c r="D212" s="32">
        <v>8</v>
      </c>
      <c r="E212" s="32">
        <v>10</v>
      </c>
      <c r="F212" s="32">
        <v>3</v>
      </c>
      <c r="G212" s="32">
        <v>21</v>
      </c>
      <c r="H212" s="27"/>
      <c r="I212" s="28"/>
      <c r="J212" s="28"/>
      <c r="K212" s="28"/>
      <c r="L212" s="29"/>
    </row>
    <row r="213" spans="1:12" x14ac:dyDescent="0.15">
      <c r="A213" s="30"/>
      <c r="B213" s="25" t="s">
        <v>331</v>
      </c>
      <c r="C213" s="32">
        <v>0</v>
      </c>
      <c r="D213" s="32">
        <v>6</v>
      </c>
      <c r="E213" s="32">
        <v>16</v>
      </c>
      <c r="F213" s="32">
        <v>2</v>
      </c>
      <c r="G213" s="32">
        <v>24</v>
      </c>
      <c r="H213" s="27"/>
      <c r="I213" s="28"/>
      <c r="J213" s="28"/>
      <c r="K213" s="28"/>
      <c r="L213" s="29"/>
    </row>
    <row r="214" spans="1:12" x14ac:dyDescent="0.15">
      <c r="A214" s="30"/>
      <c r="B214" s="25" t="s">
        <v>332</v>
      </c>
      <c r="C214" s="32">
        <v>0</v>
      </c>
      <c r="D214" s="32">
        <v>1</v>
      </c>
      <c r="E214" s="32">
        <v>14</v>
      </c>
      <c r="F214" s="32">
        <v>2</v>
      </c>
      <c r="G214" s="32">
        <v>17</v>
      </c>
      <c r="H214" s="27"/>
      <c r="I214" s="28"/>
      <c r="J214" s="28"/>
      <c r="K214" s="28"/>
      <c r="L214" s="29"/>
    </row>
    <row r="215" spans="1:12" x14ac:dyDescent="0.15">
      <c r="A215" s="30"/>
      <c r="B215" s="25" t="s">
        <v>333</v>
      </c>
      <c r="C215" s="32">
        <v>0</v>
      </c>
      <c r="D215" s="32">
        <v>4</v>
      </c>
      <c r="E215" s="32">
        <v>8</v>
      </c>
      <c r="F215" s="32">
        <v>0</v>
      </c>
      <c r="G215" s="32">
        <v>12</v>
      </c>
      <c r="H215" s="27"/>
      <c r="I215" s="28"/>
      <c r="J215" s="28"/>
      <c r="K215" s="28"/>
      <c r="L215" s="29"/>
    </row>
    <row r="216" spans="1:12" x14ac:dyDescent="0.15">
      <c r="A216" s="30"/>
      <c r="B216" s="25" t="s">
        <v>334</v>
      </c>
      <c r="C216" s="32">
        <v>0</v>
      </c>
      <c r="D216" s="32">
        <v>3</v>
      </c>
      <c r="E216" s="32">
        <v>8</v>
      </c>
      <c r="F216" s="32">
        <v>1</v>
      </c>
      <c r="G216" s="32">
        <v>12</v>
      </c>
      <c r="H216" s="27"/>
      <c r="I216" s="28"/>
      <c r="J216" s="28"/>
      <c r="K216" s="28"/>
      <c r="L216" s="29"/>
    </row>
    <row r="217" spans="1:12" x14ac:dyDescent="0.15">
      <c r="A217" s="30"/>
      <c r="B217" s="25" t="s">
        <v>335</v>
      </c>
      <c r="C217" s="32">
        <v>0</v>
      </c>
      <c r="D217" s="32">
        <v>7</v>
      </c>
      <c r="E217" s="32">
        <v>18</v>
      </c>
      <c r="F217" s="32">
        <v>2</v>
      </c>
      <c r="G217" s="32">
        <v>27</v>
      </c>
      <c r="H217" s="27"/>
      <c r="I217" s="28"/>
      <c r="J217" s="28"/>
      <c r="K217" s="28"/>
      <c r="L217" s="29"/>
    </row>
    <row r="218" spans="1:12" x14ac:dyDescent="0.15">
      <c r="A218" s="30"/>
      <c r="B218" s="25" t="s">
        <v>336</v>
      </c>
      <c r="C218" s="32">
        <v>0</v>
      </c>
      <c r="D218" s="32">
        <v>5</v>
      </c>
      <c r="E218" s="32">
        <v>21</v>
      </c>
      <c r="F218" s="32">
        <v>1</v>
      </c>
      <c r="G218" s="32">
        <v>27</v>
      </c>
      <c r="H218" s="27"/>
      <c r="I218" s="28"/>
      <c r="J218" s="28"/>
      <c r="K218" s="28"/>
      <c r="L218" s="29"/>
    </row>
    <row r="219" spans="1:12" x14ac:dyDescent="0.15">
      <c r="A219" s="30"/>
      <c r="B219" s="25" t="s">
        <v>337</v>
      </c>
      <c r="C219" s="32">
        <v>0</v>
      </c>
      <c r="D219" s="32">
        <v>6</v>
      </c>
      <c r="E219" s="32">
        <v>23</v>
      </c>
      <c r="F219" s="32">
        <v>1</v>
      </c>
      <c r="G219" s="32">
        <v>30</v>
      </c>
      <c r="H219" s="27"/>
      <c r="I219" s="28"/>
      <c r="J219" s="28"/>
      <c r="K219" s="28"/>
      <c r="L219" s="29"/>
    </row>
    <row r="220" spans="1:12" x14ac:dyDescent="0.15">
      <c r="A220" s="30"/>
      <c r="B220" s="25" t="s">
        <v>338</v>
      </c>
      <c r="C220" s="32">
        <v>0</v>
      </c>
      <c r="D220" s="32">
        <v>8</v>
      </c>
      <c r="E220" s="32">
        <v>20</v>
      </c>
      <c r="F220" s="32">
        <v>1</v>
      </c>
      <c r="G220" s="32">
        <v>29</v>
      </c>
      <c r="H220" s="27"/>
      <c r="I220" s="28"/>
      <c r="J220" s="28"/>
      <c r="K220" s="28"/>
      <c r="L220" s="29"/>
    </row>
    <row r="221" spans="1:12" x14ac:dyDescent="0.15">
      <c r="A221" s="30"/>
      <c r="B221" s="25" t="s">
        <v>339</v>
      </c>
      <c r="C221" s="32">
        <v>0</v>
      </c>
      <c r="D221" s="32">
        <v>4</v>
      </c>
      <c r="E221" s="32">
        <v>30</v>
      </c>
      <c r="F221" s="32">
        <v>1</v>
      </c>
      <c r="G221" s="32">
        <v>35</v>
      </c>
      <c r="H221" s="27"/>
      <c r="I221" s="28"/>
      <c r="J221" s="28"/>
      <c r="K221" s="28"/>
      <c r="L221" s="29"/>
    </row>
    <row r="222" spans="1:12" x14ac:dyDescent="0.15">
      <c r="A222" s="30"/>
      <c r="B222" s="25" t="s">
        <v>340</v>
      </c>
      <c r="C222" s="32">
        <v>0</v>
      </c>
      <c r="D222" s="32">
        <v>7</v>
      </c>
      <c r="E222" s="32">
        <v>27</v>
      </c>
      <c r="F222" s="32">
        <v>0</v>
      </c>
      <c r="G222" s="32">
        <v>34</v>
      </c>
      <c r="H222" s="27"/>
      <c r="I222" s="28"/>
      <c r="J222" s="28"/>
      <c r="K222" s="28"/>
      <c r="L222" s="29"/>
    </row>
    <row r="223" spans="1:12" x14ac:dyDescent="0.15">
      <c r="A223" s="30"/>
      <c r="B223" s="25" t="s">
        <v>341</v>
      </c>
      <c r="C223" s="32">
        <v>0</v>
      </c>
      <c r="D223" s="32">
        <v>19</v>
      </c>
      <c r="E223" s="32">
        <v>28</v>
      </c>
      <c r="F223" s="32">
        <v>2</v>
      </c>
      <c r="G223" s="32">
        <v>49</v>
      </c>
      <c r="H223" s="27"/>
      <c r="I223" s="28"/>
      <c r="J223" s="28"/>
      <c r="K223" s="28"/>
      <c r="L223" s="29"/>
    </row>
    <row r="224" spans="1:12" x14ac:dyDescent="0.15">
      <c r="A224" s="30"/>
      <c r="B224" s="25" t="s">
        <v>342</v>
      </c>
      <c r="C224" s="32">
        <v>0</v>
      </c>
      <c r="D224" s="32">
        <v>5</v>
      </c>
      <c r="E224" s="32">
        <v>16</v>
      </c>
      <c r="F224" s="32">
        <v>1</v>
      </c>
      <c r="G224" s="32">
        <v>22</v>
      </c>
      <c r="H224" s="27"/>
      <c r="I224" s="28"/>
      <c r="J224" s="28"/>
      <c r="K224" s="28"/>
      <c r="L224" s="29"/>
    </row>
    <row r="225" spans="1:12" x14ac:dyDescent="0.15">
      <c r="A225" s="30"/>
      <c r="B225" s="25" t="s">
        <v>343</v>
      </c>
      <c r="C225" s="32">
        <v>0</v>
      </c>
      <c r="D225" s="32">
        <v>5</v>
      </c>
      <c r="E225" s="32">
        <v>18</v>
      </c>
      <c r="F225" s="32">
        <v>1</v>
      </c>
      <c r="G225" s="32">
        <v>24</v>
      </c>
      <c r="H225" s="27"/>
      <c r="I225" s="28"/>
      <c r="J225" s="28"/>
      <c r="K225" s="28"/>
      <c r="L225" s="29"/>
    </row>
    <row r="226" spans="1:12" x14ac:dyDescent="0.15">
      <c r="A226" s="30"/>
      <c r="B226" s="25" t="s">
        <v>344</v>
      </c>
      <c r="C226" s="32">
        <v>0</v>
      </c>
      <c r="D226" s="32">
        <v>11</v>
      </c>
      <c r="E226" s="32">
        <v>31</v>
      </c>
      <c r="F226" s="32">
        <v>1</v>
      </c>
      <c r="G226" s="32">
        <v>43</v>
      </c>
      <c r="H226" s="27"/>
      <c r="I226" s="28"/>
      <c r="J226" s="28"/>
      <c r="K226" s="28"/>
      <c r="L226" s="29"/>
    </row>
    <row r="227" spans="1:12" x14ac:dyDescent="0.15">
      <c r="A227" s="30"/>
      <c r="B227" s="25" t="s">
        <v>345</v>
      </c>
      <c r="C227" s="32">
        <v>0</v>
      </c>
      <c r="D227" s="32">
        <v>12</v>
      </c>
      <c r="E227" s="32">
        <v>24</v>
      </c>
      <c r="F227" s="32">
        <v>1</v>
      </c>
      <c r="G227" s="32">
        <v>37</v>
      </c>
      <c r="H227" s="27"/>
      <c r="I227" s="28"/>
      <c r="J227" s="28"/>
      <c r="K227" s="28"/>
      <c r="L227" s="29"/>
    </row>
    <row r="228" spans="1:12" x14ac:dyDescent="0.15">
      <c r="A228" s="30"/>
      <c r="B228" s="25" t="s">
        <v>346</v>
      </c>
      <c r="C228" s="32">
        <v>0</v>
      </c>
      <c r="D228" s="32">
        <v>9</v>
      </c>
      <c r="E228" s="32">
        <v>26</v>
      </c>
      <c r="F228" s="32">
        <v>1</v>
      </c>
      <c r="G228" s="32">
        <v>36</v>
      </c>
      <c r="H228" s="27"/>
      <c r="I228" s="28"/>
      <c r="J228" s="28"/>
      <c r="K228" s="28"/>
      <c r="L228" s="29"/>
    </row>
    <row r="229" spans="1:12" x14ac:dyDescent="0.15">
      <c r="A229" s="30"/>
      <c r="B229" s="25" t="s">
        <v>347</v>
      </c>
      <c r="C229" s="32">
        <v>0</v>
      </c>
      <c r="D229" s="32">
        <v>8</v>
      </c>
      <c r="E229" s="32">
        <v>15</v>
      </c>
      <c r="F229" s="32">
        <v>0</v>
      </c>
      <c r="G229" s="32">
        <v>23</v>
      </c>
      <c r="H229" s="27"/>
      <c r="I229" s="28"/>
      <c r="J229" s="28"/>
      <c r="K229" s="28"/>
      <c r="L229" s="29"/>
    </row>
    <row r="230" spans="1:12" x14ac:dyDescent="0.15">
      <c r="A230" s="30"/>
      <c r="B230" s="25" t="s">
        <v>348</v>
      </c>
      <c r="C230" s="32">
        <v>0</v>
      </c>
      <c r="D230" s="32">
        <v>8</v>
      </c>
      <c r="E230" s="32">
        <v>9</v>
      </c>
      <c r="F230" s="32">
        <v>0</v>
      </c>
      <c r="G230" s="32">
        <v>17</v>
      </c>
      <c r="H230" s="27"/>
      <c r="I230" s="28"/>
      <c r="J230" s="28"/>
      <c r="K230" s="28"/>
      <c r="L230" s="29"/>
    </row>
    <row r="231" spans="1:12" x14ac:dyDescent="0.15">
      <c r="A231" s="30"/>
      <c r="B231" s="25" t="s">
        <v>349</v>
      </c>
      <c r="C231" s="32">
        <v>0</v>
      </c>
      <c r="D231" s="32">
        <v>3</v>
      </c>
      <c r="E231" s="32">
        <v>11</v>
      </c>
      <c r="F231" s="32">
        <v>1</v>
      </c>
      <c r="G231" s="32">
        <v>15</v>
      </c>
      <c r="H231" s="27"/>
      <c r="I231" s="28"/>
      <c r="J231" s="28"/>
      <c r="K231" s="28"/>
      <c r="L231" s="29"/>
    </row>
    <row r="232" spans="1:12" x14ac:dyDescent="0.15">
      <c r="A232" s="30"/>
      <c r="B232" s="25" t="s">
        <v>350</v>
      </c>
      <c r="C232" s="32">
        <v>0</v>
      </c>
      <c r="D232" s="32">
        <v>7</v>
      </c>
      <c r="E232" s="32">
        <v>14</v>
      </c>
      <c r="F232" s="32">
        <v>1</v>
      </c>
      <c r="G232" s="32">
        <v>22</v>
      </c>
      <c r="H232" s="27"/>
      <c r="I232" s="28"/>
      <c r="J232" s="28"/>
      <c r="K232" s="28"/>
      <c r="L232" s="29"/>
    </row>
    <row r="233" spans="1:12" x14ac:dyDescent="0.15">
      <c r="A233" s="30"/>
      <c r="B233" s="25" t="s">
        <v>351</v>
      </c>
      <c r="C233" s="32">
        <v>0</v>
      </c>
      <c r="D233" s="32">
        <v>2</v>
      </c>
      <c r="E233" s="32">
        <v>12</v>
      </c>
      <c r="F233" s="32">
        <v>1</v>
      </c>
      <c r="G233" s="32">
        <v>15</v>
      </c>
      <c r="H233" s="27"/>
      <c r="I233" s="28"/>
      <c r="J233" s="28"/>
      <c r="K233" s="28"/>
      <c r="L233" s="29"/>
    </row>
    <row r="234" spans="1:12" x14ac:dyDescent="0.15">
      <c r="A234" s="30"/>
      <c r="B234" s="25" t="s">
        <v>352</v>
      </c>
      <c r="C234" s="32">
        <v>0</v>
      </c>
      <c r="D234" s="32">
        <v>8</v>
      </c>
      <c r="E234" s="32">
        <v>15</v>
      </c>
      <c r="F234" s="32">
        <v>2</v>
      </c>
      <c r="G234" s="32">
        <v>25</v>
      </c>
      <c r="H234" s="27"/>
      <c r="I234" s="28"/>
      <c r="J234" s="28"/>
      <c r="K234" s="28"/>
      <c r="L234" s="29"/>
    </row>
    <row r="235" spans="1:12" x14ac:dyDescent="0.15">
      <c r="A235" s="30"/>
      <c r="B235" s="25" t="s">
        <v>353</v>
      </c>
      <c r="C235" s="32">
        <v>0</v>
      </c>
      <c r="D235" s="32">
        <v>14</v>
      </c>
      <c r="E235" s="32">
        <v>13</v>
      </c>
      <c r="F235" s="32">
        <v>0</v>
      </c>
      <c r="G235" s="32">
        <v>27</v>
      </c>
      <c r="H235" s="27"/>
      <c r="I235" s="28"/>
      <c r="J235" s="28"/>
      <c r="K235" s="28"/>
      <c r="L235" s="29"/>
    </row>
    <row r="236" spans="1:12" x14ac:dyDescent="0.15">
      <c r="A236" s="30"/>
      <c r="B236" s="25" t="s">
        <v>354</v>
      </c>
      <c r="C236" s="32">
        <v>0</v>
      </c>
      <c r="D236" s="32">
        <v>2</v>
      </c>
      <c r="E236" s="32">
        <v>2</v>
      </c>
      <c r="F236" s="32">
        <v>0</v>
      </c>
      <c r="G236" s="32">
        <v>4</v>
      </c>
      <c r="H236" s="27"/>
      <c r="I236" s="28"/>
      <c r="J236" s="28"/>
      <c r="K236" s="28"/>
      <c r="L236" s="29"/>
    </row>
    <row r="237" spans="1:12" x14ac:dyDescent="0.15">
      <c r="A237" s="30"/>
      <c r="B237" s="25" t="s">
        <v>355</v>
      </c>
      <c r="C237" s="32">
        <v>0</v>
      </c>
      <c r="D237" s="32">
        <v>10</v>
      </c>
      <c r="E237" s="32">
        <v>16</v>
      </c>
      <c r="F237" s="32">
        <v>0</v>
      </c>
      <c r="G237" s="32">
        <v>26</v>
      </c>
      <c r="H237" s="27"/>
      <c r="I237" s="28"/>
      <c r="J237" s="28"/>
      <c r="K237" s="28"/>
      <c r="L237" s="29"/>
    </row>
    <row r="238" spans="1:12" x14ac:dyDescent="0.15">
      <c r="A238" s="30"/>
      <c r="B238" s="25" t="s">
        <v>356</v>
      </c>
      <c r="C238" s="32">
        <v>0</v>
      </c>
      <c r="D238" s="32">
        <v>2</v>
      </c>
      <c r="E238" s="32">
        <v>13</v>
      </c>
      <c r="F238" s="32">
        <v>0</v>
      </c>
      <c r="G238" s="32">
        <v>15</v>
      </c>
      <c r="H238" s="27"/>
      <c r="I238" s="28"/>
      <c r="J238" s="28"/>
      <c r="K238" s="28"/>
      <c r="L238" s="29"/>
    </row>
    <row r="239" spans="1:12" x14ac:dyDescent="0.15">
      <c r="A239" s="30"/>
      <c r="B239" s="25" t="s">
        <v>357</v>
      </c>
      <c r="C239" s="32">
        <v>0</v>
      </c>
      <c r="D239" s="32">
        <v>15</v>
      </c>
      <c r="E239" s="32">
        <v>17</v>
      </c>
      <c r="F239" s="32">
        <v>1</v>
      </c>
      <c r="G239" s="32">
        <v>33</v>
      </c>
      <c r="H239" s="27"/>
      <c r="I239" s="28"/>
      <c r="J239" s="28"/>
      <c r="K239" s="28"/>
      <c r="L239" s="29"/>
    </row>
    <row r="240" spans="1:12" x14ac:dyDescent="0.15">
      <c r="A240" s="30"/>
      <c r="B240" s="25" t="s">
        <v>358</v>
      </c>
      <c r="C240" s="32">
        <v>0</v>
      </c>
      <c r="D240" s="32">
        <v>11</v>
      </c>
      <c r="E240" s="32">
        <v>16</v>
      </c>
      <c r="F240" s="32">
        <v>2</v>
      </c>
      <c r="G240" s="32">
        <v>29</v>
      </c>
      <c r="H240" s="27"/>
      <c r="I240" s="28"/>
      <c r="J240" s="28"/>
      <c r="K240" s="28"/>
      <c r="L240" s="29"/>
    </row>
    <row r="241" spans="1:12" x14ac:dyDescent="0.15">
      <c r="A241" s="30"/>
      <c r="B241" s="25" t="s">
        <v>359</v>
      </c>
      <c r="C241" s="32">
        <v>0</v>
      </c>
      <c r="D241" s="32">
        <v>6</v>
      </c>
      <c r="E241" s="32">
        <v>25</v>
      </c>
      <c r="F241" s="32">
        <v>0</v>
      </c>
      <c r="G241" s="32">
        <v>31</v>
      </c>
      <c r="H241" s="27"/>
      <c r="I241" s="28"/>
      <c r="J241" s="28"/>
      <c r="K241" s="28"/>
      <c r="L241" s="29"/>
    </row>
    <row r="242" spans="1:12" x14ac:dyDescent="0.15">
      <c r="A242" s="30"/>
      <c r="B242" s="25" t="s">
        <v>360</v>
      </c>
      <c r="C242" s="32">
        <v>0</v>
      </c>
      <c r="D242" s="32">
        <v>6</v>
      </c>
      <c r="E242" s="32">
        <v>15</v>
      </c>
      <c r="F242" s="32">
        <v>3</v>
      </c>
      <c r="G242" s="32">
        <v>24</v>
      </c>
      <c r="H242" s="27"/>
      <c r="I242" s="28"/>
      <c r="J242" s="28"/>
      <c r="K242" s="28"/>
      <c r="L242" s="29"/>
    </row>
    <row r="243" spans="1:12" x14ac:dyDescent="0.15">
      <c r="A243" s="30"/>
      <c r="B243" s="25" t="s">
        <v>361</v>
      </c>
      <c r="C243" s="32">
        <v>0</v>
      </c>
      <c r="D243" s="32">
        <v>7</v>
      </c>
      <c r="E243" s="32">
        <v>16</v>
      </c>
      <c r="F243" s="32">
        <v>1</v>
      </c>
      <c r="G243" s="32">
        <v>24</v>
      </c>
      <c r="H243" s="27"/>
      <c r="I243" s="28"/>
      <c r="J243" s="28"/>
      <c r="K243" s="28"/>
      <c r="L243" s="29"/>
    </row>
    <row r="244" spans="1:12" x14ac:dyDescent="0.15">
      <c r="A244" s="30"/>
      <c r="B244" s="25" t="s">
        <v>362</v>
      </c>
      <c r="C244" s="32">
        <v>0</v>
      </c>
      <c r="D244" s="32">
        <v>8</v>
      </c>
      <c r="E244" s="32">
        <v>22</v>
      </c>
      <c r="F244" s="32">
        <v>3</v>
      </c>
      <c r="G244" s="32">
        <v>33</v>
      </c>
      <c r="H244" s="27"/>
      <c r="I244" s="28"/>
      <c r="J244" s="28"/>
      <c r="K244" s="28"/>
      <c r="L244" s="29"/>
    </row>
    <row r="245" spans="1:12" x14ac:dyDescent="0.15">
      <c r="A245" s="30"/>
      <c r="B245" s="25" t="s">
        <v>363</v>
      </c>
      <c r="C245" s="32">
        <v>0</v>
      </c>
      <c r="D245" s="32">
        <f>$D$88</f>
        <v>7</v>
      </c>
      <c r="E245" s="32">
        <f>$E$88</f>
        <v>8</v>
      </c>
      <c r="F245" s="32">
        <f>$F$88</f>
        <v>0</v>
      </c>
      <c r="G245" s="32">
        <f>$G$88</f>
        <v>18</v>
      </c>
      <c r="H245" s="27"/>
      <c r="I245" s="28"/>
      <c r="J245" s="28"/>
      <c r="K245" s="28"/>
      <c r="L245" s="29"/>
    </row>
    <row r="246" spans="1:12" x14ac:dyDescent="0.15">
      <c r="A246" s="30"/>
      <c r="B246" s="25" t="s">
        <v>364</v>
      </c>
      <c r="C246" s="32">
        <v>0</v>
      </c>
      <c r="D246" s="32">
        <v>4</v>
      </c>
      <c r="E246" s="32">
        <v>17</v>
      </c>
      <c r="F246" s="32">
        <v>1</v>
      </c>
      <c r="G246" s="32">
        <v>22</v>
      </c>
      <c r="H246" s="27"/>
      <c r="I246" s="28"/>
      <c r="J246" s="28"/>
      <c r="K246" s="28"/>
      <c r="L246" s="29"/>
    </row>
    <row r="247" spans="1:12" x14ac:dyDescent="0.15">
      <c r="A247" s="30"/>
      <c r="B247" s="25" t="s">
        <v>365</v>
      </c>
      <c r="C247" s="32">
        <v>0</v>
      </c>
      <c r="D247" s="32">
        <v>7</v>
      </c>
      <c r="E247" s="32">
        <v>23</v>
      </c>
      <c r="F247" s="32">
        <v>0</v>
      </c>
      <c r="G247" s="32">
        <v>30</v>
      </c>
      <c r="H247" s="27"/>
      <c r="I247" s="28"/>
      <c r="J247" s="28"/>
      <c r="K247" s="28"/>
      <c r="L247" s="29"/>
    </row>
    <row r="248" spans="1:12" x14ac:dyDescent="0.15">
      <c r="A248" s="30"/>
      <c r="B248" s="25" t="s">
        <v>366</v>
      </c>
      <c r="C248" s="32">
        <v>0</v>
      </c>
      <c r="D248" s="32">
        <v>7</v>
      </c>
      <c r="E248" s="32">
        <v>23</v>
      </c>
      <c r="F248" s="32">
        <v>0</v>
      </c>
      <c r="G248" s="32">
        <v>30</v>
      </c>
      <c r="H248" s="27"/>
      <c r="I248" s="28"/>
      <c r="J248" s="28"/>
      <c r="K248" s="28"/>
      <c r="L248" s="29"/>
    </row>
    <row r="249" spans="1:12" x14ac:dyDescent="0.15">
      <c r="A249" s="30"/>
      <c r="B249" s="25" t="s">
        <v>367</v>
      </c>
      <c r="C249" s="32">
        <v>0</v>
      </c>
      <c r="D249" s="32">
        <v>1</v>
      </c>
      <c r="E249" s="32">
        <v>14</v>
      </c>
      <c r="F249" s="32">
        <v>3</v>
      </c>
      <c r="G249" s="32">
        <v>18</v>
      </c>
      <c r="H249" s="27"/>
      <c r="I249" s="28"/>
      <c r="J249" s="28"/>
      <c r="K249" s="28"/>
      <c r="L249" s="29"/>
    </row>
    <row r="250" spans="1:12" x14ac:dyDescent="0.15">
      <c r="A250" s="30"/>
      <c r="B250" s="25" t="s">
        <v>368</v>
      </c>
      <c r="C250" s="32">
        <v>0</v>
      </c>
      <c r="D250" s="32">
        <v>10</v>
      </c>
      <c r="E250" s="32">
        <v>16</v>
      </c>
      <c r="F250" s="32">
        <v>3</v>
      </c>
      <c r="G250" s="32">
        <v>29</v>
      </c>
      <c r="H250" s="27"/>
      <c r="I250" s="28"/>
      <c r="J250" s="28"/>
      <c r="K250" s="28"/>
      <c r="L250" s="29"/>
    </row>
    <row r="251" spans="1:12" x14ac:dyDescent="0.15">
      <c r="A251" s="30"/>
      <c r="B251" s="25" t="s">
        <v>369</v>
      </c>
      <c r="C251" s="32">
        <v>0</v>
      </c>
      <c r="D251" s="32">
        <v>4</v>
      </c>
      <c r="E251" s="32">
        <v>9</v>
      </c>
      <c r="F251" s="32">
        <v>2</v>
      </c>
      <c r="G251" s="32">
        <v>15</v>
      </c>
      <c r="H251" s="27"/>
      <c r="I251" s="28"/>
      <c r="J251" s="28"/>
      <c r="K251" s="28"/>
      <c r="L251" s="29"/>
    </row>
    <row r="252" spans="1:12" x14ac:dyDescent="0.15">
      <c r="A252" s="30"/>
      <c r="B252" s="25" t="s">
        <v>370</v>
      </c>
      <c r="C252" s="32">
        <v>0</v>
      </c>
      <c r="D252" s="32">
        <v>13</v>
      </c>
      <c r="E252" s="32">
        <v>24</v>
      </c>
      <c r="F252" s="32">
        <v>2</v>
      </c>
      <c r="G252" s="32">
        <v>39</v>
      </c>
      <c r="H252" s="27"/>
      <c r="I252" s="28"/>
      <c r="J252" s="28"/>
      <c r="K252" s="28"/>
      <c r="L252" s="29"/>
    </row>
    <row r="253" spans="1:12" x14ac:dyDescent="0.15">
      <c r="A253" s="30"/>
      <c r="B253" s="25" t="s">
        <v>371</v>
      </c>
      <c r="C253" s="32">
        <v>0</v>
      </c>
      <c r="D253" s="32">
        <v>6</v>
      </c>
      <c r="E253" s="32">
        <v>23</v>
      </c>
      <c r="F253" s="32">
        <v>2</v>
      </c>
      <c r="G253" s="32">
        <v>31</v>
      </c>
      <c r="H253" s="27"/>
      <c r="I253" s="28"/>
      <c r="J253" s="28"/>
      <c r="K253" s="28"/>
      <c r="L253" s="29"/>
    </row>
    <row r="254" spans="1:12" x14ac:dyDescent="0.15">
      <c r="A254" s="30"/>
      <c r="B254" s="25" t="s">
        <v>372</v>
      </c>
      <c r="C254" s="32">
        <v>0</v>
      </c>
      <c r="D254" s="32">
        <v>18</v>
      </c>
      <c r="E254" s="32">
        <v>20</v>
      </c>
      <c r="F254" s="32">
        <v>1</v>
      </c>
      <c r="G254" s="32">
        <v>39</v>
      </c>
      <c r="H254" s="27"/>
      <c r="I254" s="28"/>
      <c r="J254" s="28"/>
      <c r="K254" s="28"/>
      <c r="L254" s="29"/>
    </row>
    <row r="255" spans="1:12" x14ac:dyDescent="0.15">
      <c r="A255" s="30"/>
      <c r="B255" s="25" t="s">
        <v>373</v>
      </c>
      <c r="C255" s="32">
        <v>0</v>
      </c>
      <c r="D255" s="32">
        <v>14</v>
      </c>
      <c r="E255" s="32">
        <v>14</v>
      </c>
      <c r="F255" s="32">
        <v>1</v>
      </c>
      <c r="G255" s="32">
        <v>29</v>
      </c>
      <c r="H255" s="27"/>
      <c r="I255" s="28"/>
      <c r="J255" s="28"/>
      <c r="K255" s="28"/>
      <c r="L255" s="29"/>
    </row>
    <row r="256" spans="1:12" x14ac:dyDescent="0.15">
      <c r="A256" s="30"/>
      <c r="B256" s="25" t="s">
        <v>374</v>
      </c>
      <c r="C256" s="32">
        <v>0</v>
      </c>
      <c r="D256" s="32">
        <v>13</v>
      </c>
      <c r="E256" s="32">
        <v>14</v>
      </c>
      <c r="F256" s="32">
        <v>2</v>
      </c>
      <c r="G256" s="32">
        <v>29</v>
      </c>
      <c r="H256" s="27"/>
      <c r="I256" s="28"/>
      <c r="J256" s="28"/>
      <c r="K256" s="28"/>
      <c r="L256" s="29"/>
    </row>
    <row r="257" spans="1:12" x14ac:dyDescent="0.15">
      <c r="A257" s="30"/>
      <c r="B257" s="25" t="s">
        <v>375</v>
      </c>
      <c r="C257" s="32">
        <v>0</v>
      </c>
      <c r="D257" s="32">
        <v>9</v>
      </c>
      <c r="E257" s="32">
        <v>23</v>
      </c>
      <c r="F257" s="32">
        <v>2</v>
      </c>
      <c r="G257" s="32">
        <v>34</v>
      </c>
      <c r="H257" s="27"/>
      <c r="I257" s="28"/>
      <c r="J257" s="28"/>
      <c r="K257" s="28"/>
      <c r="L257" s="29"/>
    </row>
    <row r="258" spans="1:12" x14ac:dyDescent="0.15">
      <c r="A258" s="30"/>
      <c r="B258" s="25" t="s">
        <v>376</v>
      </c>
      <c r="C258" s="32">
        <v>0</v>
      </c>
      <c r="D258" s="32">
        <v>10</v>
      </c>
      <c r="E258" s="32">
        <v>20</v>
      </c>
      <c r="F258" s="32">
        <v>0</v>
      </c>
      <c r="G258" s="32">
        <v>30</v>
      </c>
      <c r="H258" s="27"/>
      <c r="I258" s="28"/>
      <c r="J258" s="28"/>
      <c r="K258" s="28"/>
      <c r="L258" s="29"/>
    </row>
    <row r="259" spans="1:12" x14ac:dyDescent="0.15">
      <c r="A259" s="30"/>
      <c r="B259" s="25" t="s">
        <v>377</v>
      </c>
      <c r="C259" s="32">
        <v>0</v>
      </c>
      <c r="D259" s="32">
        <v>4</v>
      </c>
      <c r="E259" s="32">
        <v>22</v>
      </c>
      <c r="F259" s="32">
        <v>4</v>
      </c>
      <c r="G259" s="32">
        <v>30</v>
      </c>
      <c r="H259" s="27"/>
      <c r="I259" s="28"/>
      <c r="J259" s="28"/>
      <c r="K259" s="28"/>
      <c r="L259" s="29"/>
    </row>
    <row r="260" spans="1:12" x14ac:dyDescent="0.15">
      <c r="A260" s="30"/>
      <c r="B260" s="25" t="s">
        <v>378</v>
      </c>
      <c r="C260" s="32">
        <v>0</v>
      </c>
      <c r="D260" s="32">
        <v>5</v>
      </c>
      <c r="E260" s="32">
        <v>15</v>
      </c>
      <c r="F260" s="32">
        <v>1</v>
      </c>
      <c r="G260" s="32">
        <v>21</v>
      </c>
      <c r="H260" s="27"/>
      <c r="I260" s="28"/>
      <c r="J260" s="28"/>
      <c r="K260" s="28"/>
      <c r="L260" s="29"/>
    </row>
    <row r="261" spans="1:12" x14ac:dyDescent="0.15">
      <c r="A261" s="30"/>
      <c r="B261" s="25" t="s">
        <v>379</v>
      </c>
      <c r="C261" s="32">
        <v>0</v>
      </c>
      <c r="D261" s="32">
        <v>21</v>
      </c>
      <c r="E261" s="32">
        <v>22</v>
      </c>
      <c r="F261" s="32">
        <v>4</v>
      </c>
      <c r="G261" s="32">
        <v>47</v>
      </c>
      <c r="H261" s="27"/>
      <c r="I261" s="28"/>
      <c r="J261" s="28"/>
      <c r="K261" s="28"/>
      <c r="L261" s="29"/>
    </row>
    <row r="262" spans="1:12" x14ac:dyDescent="0.15">
      <c r="A262" s="30"/>
      <c r="B262" s="25" t="s">
        <v>380</v>
      </c>
      <c r="C262" s="32">
        <v>0</v>
      </c>
      <c r="D262" s="32">
        <v>9</v>
      </c>
      <c r="E262" s="32">
        <v>15</v>
      </c>
      <c r="F262" s="32">
        <v>3</v>
      </c>
      <c r="G262" s="32">
        <v>27</v>
      </c>
      <c r="H262" s="27"/>
      <c r="I262" s="28"/>
      <c r="J262" s="28"/>
      <c r="K262" s="28"/>
      <c r="L262" s="29"/>
    </row>
    <row r="263" spans="1:12" x14ac:dyDescent="0.15">
      <c r="A263" s="30"/>
      <c r="B263" s="25" t="s">
        <v>381</v>
      </c>
      <c r="C263" s="32">
        <v>0</v>
      </c>
      <c r="D263" s="32">
        <v>7</v>
      </c>
      <c r="E263" s="32">
        <v>11</v>
      </c>
      <c r="F263" s="32">
        <v>1</v>
      </c>
      <c r="G263" s="32">
        <v>19</v>
      </c>
      <c r="H263" s="27"/>
      <c r="I263" s="28"/>
      <c r="J263" s="28"/>
      <c r="K263" s="28"/>
      <c r="L263" s="29"/>
    </row>
    <row r="264" spans="1:12" x14ac:dyDescent="0.15">
      <c r="A264" s="30"/>
      <c r="B264" s="25" t="s">
        <v>382</v>
      </c>
      <c r="C264" s="32">
        <v>0</v>
      </c>
      <c r="D264" s="32">
        <v>5</v>
      </c>
      <c r="E264" s="32">
        <v>16</v>
      </c>
      <c r="F264" s="32">
        <v>0</v>
      </c>
      <c r="G264" s="32">
        <v>21</v>
      </c>
      <c r="H264" s="27"/>
      <c r="I264" s="28"/>
      <c r="J264" s="28"/>
      <c r="K264" s="28"/>
      <c r="L264" s="29"/>
    </row>
    <row r="265" spans="1:12" x14ac:dyDescent="0.15">
      <c r="A265" s="30"/>
      <c r="B265" s="25" t="s">
        <v>383</v>
      </c>
      <c r="C265" s="32">
        <v>0</v>
      </c>
      <c r="D265" s="32">
        <v>10</v>
      </c>
      <c r="E265" s="32">
        <v>18</v>
      </c>
      <c r="F265" s="32">
        <v>1</v>
      </c>
      <c r="G265" s="32">
        <v>29</v>
      </c>
      <c r="H265" s="27"/>
      <c r="I265" s="28"/>
      <c r="J265" s="28"/>
      <c r="K265" s="28"/>
      <c r="L265" s="29"/>
    </row>
    <row r="266" spans="1:12" x14ac:dyDescent="0.15">
      <c r="A266" s="30"/>
      <c r="B266" s="25" t="s">
        <v>384</v>
      </c>
      <c r="C266" s="32">
        <v>0</v>
      </c>
      <c r="D266" s="32">
        <v>13</v>
      </c>
      <c r="E266" s="32">
        <v>21</v>
      </c>
      <c r="F266" s="32">
        <v>1</v>
      </c>
      <c r="G266" s="32">
        <v>35</v>
      </c>
      <c r="H266" s="27"/>
      <c r="I266" s="28"/>
      <c r="J266" s="28"/>
      <c r="K266" s="28"/>
      <c r="L266" s="29"/>
    </row>
    <row r="267" spans="1:12" x14ac:dyDescent="0.15">
      <c r="A267" s="30"/>
      <c r="B267" s="25" t="s">
        <v>385</v>
      </c>
      <c r="C267" s="32">
        <v>0</v>
      </c>
      <c r="D267" s="32">
        <v>6</v>
      </c>
      <c r="E267" s="32">
        <v>13</v>
      </c>
      <c r="F267" s="32">
        <v>0</v>
      </c>
      <c r="G267" s="32">
        <v>19</v>
      </c>
      <c r="H267" s="27"/>
      <c r="I267" s="28"/>
      <c r="J267" s="28"/>
      <c r="K267" s="28"/>
      <c r="L267" s="29"/>
    </row>
    <row r="268" spans="1:12" x14ac:dyDescent="0.15">
      <c r="A268" s="30"/>
      <c r="B268" s="25" t="s">
        <v>386</v>
      </c>
      <c r="C268" s="32">
        <v>0</v>
      </c>
      <c r="D268" s="32">
        <v>10</v>
      </c>
      <c r="E268" s="32">
        <v>12</v>
      </c>
      <c r="F268" s="32">
        <v>1</v>
      </c>
      <c r="G268" s="32">
        <v>23</v>
      </c>
      <c r="H268" s="27"/>
      <c r="I268" s="28"/>
      <c r="J268" s="28"/>
      <c r="K268" s="28"/>
      <c r="L268" s="29"/>
    </row>
    <row r="269" spans="1:12" x14ac:dyDescent="0.15">
      <c r="A269" s="30"/>
      <c r="B269" s="25" t="s">
        <v>387</v>
      </c>
      <c r="C269" s="32">
        <v>0</v>
      </c>
      <c r="D269" s="32">
        <v>5</v>
      </c>
      <c r="E269" s="32">
        <v>20</v>
      </c>
      <c r="F269" s="32">
        <v>0</v>
      </c>
      <c r="G269" s="32">
        <v>25</v>
      </c>
      <c r="H269" s="27"/>
      <c r="I269" s="28"/>
      <c r="J269" s="28"/>
      <c r="K269" s="28"/>
      <c r="L269" s="29"/>
    </row>
    <row r="270" spans="1:12" x14ac:dyDescent="0.15">
      <c r="A270" s="30"/>
      <c r="B270" s="25" t="s">
        <v>388</v>
      </c>
      <c r="C270" s="32">
        <v>0</v>
      </c>
      <c r="D270" s="32">
        <v>7</v>
      </c>
      <c r="E270" s="32">
        <v>15</v>
      </c>
      <c r="F270" s="32">
        <v>3</v>
      </c>
      <c r="G270" s="32">
        <v>25</v>
      </c>
      <c r="H270" s="27"/>
      <c r="I270" s="28"/>
      <c r="J270" s="28"/>
      <c r="K270" s="28"/>
      <c r="L270" s="29"/>
    </row>
    <row r="271" spans="1:12" x14ac:dyDescent="0.15">
      <c r="A271" s="30"/>
      <c r="B271" s="25" t="s">
        <v>389</v>
      </c>
      <c r="C271" s="32">
        <v>0</v>
      </c>
      <c r="D271" s="32">
        <v>10</v>
      </c>
      <c r="E271" s="32">
        <v>16</v>
      </c>
      <c r="F271" s="32">
        <v>0</v>
      </c>
      <c r="G271" s="32">
        <v>26</v>
      </c>
      <c r="H271" s="27"/>
      <c r="I271" s="28"/>
      <c r="J271" s="28"/>
      <c r="K271" s="28"/>
      <c r="L271" s="29"/>
    </row>
    <row r="272" spans="1:12" x14ac:dyDescent="0.15">
      <c r="A272" s="30"/>
      <c r="B272" s="25" t="s">
        <v>390</v>
      </c>
      <c r="C272" s="32">
        <v>0</v>
      </c>
      <c r="D272" s="32">
        <v>6</v>
      </c>
      <c r="E272" s="32">
        <v>14</v>
      </c>
      <c r="F272" s="32">
        <v>1</v>
      </c>
      <c r="G272" s="32">
        <v>21</v>
      </c>
      <c r="H272" s="27"/>
      <c r="I272" s="28"/>
      <c r="J272" s="28"/>
      <c r="K272" s="28"/>
      <c r="L272" s="29"/>
    </row>
    <row r="273" spans="1:12" x14ac:dyDescent="0.15">
      <c r="A273" s="30"/>
      <c r="B273" s="25" t="s">
        <v>391</v>
      </c>
      <c r="C273" s="32">
        <v>0</v>
      </c>
      <c r="D273" s="32">
        <v>4</v>
      </c>
      <c r="E273" s="32">
        <v>12</v>
      </c>
      <c r="F273" s="32">
        <v>1</v>
      </c>
      <c r="G273" s="32">
        <v>17</v>
      </c>
      <c r="H273" s="27"/>
      <c r="I273" s="28"/>
      <c r="J273" s="28"/>
      <c r="K273" s="28"/>
      <c r="L273" s="29"/>
    </row>
    <row r="274" spans="1:12" x14ac:dyDescent="0.15">
      <c r="A274" s="30"/>
      <c r="B274" s="25" t="s">
        <v>392</v>
      </c>
      <c r="C274" s="32">
        <v>0</v>
      </c>
      <c r="D274" s="32">
        <v>10</v>
      </c>
      <c r="E274" s="32">
        <v>13</v>
      </c>
      <c r="F274" s="32">
        <v>1</v>
      </c>
      <c r="G274" s="32">
        <v>24</v>
      </c>
      <c r="H274" s="27"/>
      <c r="I274" s="28"/>
      <c r="J274" s="28"/>
      <c r="K274" s="28"/>
      <c r="L274" s="29"/>
    </row>
    <row r="275" spans="1:12" x14ac:dyDescent="0.15">
      <c r="A275" s="30"/>
      <c r="B275" s="25" t="s">
        <v>393</v>
      </c>
      <c r="C275" s="32">
        <v>0</v>
      </c>
      <c r="D275" s="32">
        <v>10</v>
      </c>
      <c r="E275" s="32">
        <v>13</v>
      </c>
      <c r="F275" s="32">
        <v>1</v>
      </c>
      <c r="G275" s="32">
        <v>24</v>
      </c>
      <c r="H275" s="27"/>
      <c r="I275" s="28"/>
      <c r="J275" s="28"/>
      <c r="K275" s="28"/>
      <c r="L275" s="29"/>
    </row>
    <row r="276" spans="1:12" x14ac:dyDescent="0.15">
      <c r="A276" s="30"/>
      <c r="B276" s="25" t="s">
        <v>394</v>
      </c>
      <c r="C276" s="32">
        <v>0</v>
      </c>
      <c r="D276" s="32">
        <v>10</v>
      </c>
      <c r="E276" s="32">
        <v>13</v>
      </c>
      <c r="F276" s="32">
        <v>1</v>
      </c>
      <c r="G276" s="32">
        <v>24</v>
      </c>
      <c r="H276" s="27"/>
      <c r="I276" s="28"/>
      <c r="J276" s="28"/>
      <c r="K276" s="28"/>
      <c r="L276" s="29"/>
    </row>
    <row r="277" spans="1:12" x14ac:dyDescent="0.15">
      <c r="B277" s="25" t="s">
        <v>395</v>
      </c>
      <c r="C277" s="32">
        <v>0</v>
      </c>
      <c r="D277" s="32">
        <v>5</v>
      </c>
      <c r="E277" s="32">
        <v>12</v>
      </c>
      <c r="F277" s="32">
        <v>3</v>
      </c>
      <c r="G277" s="32">
        <v>20</v>
      </c>
    </row>
    <row r="278" spans="1:12" x14ac:dyDescent="0.15">
      <c r="B278" s="25" t="s">
        <v>396</v>
      </c>
      <c r="C278" s="32">
        <v>0</v>
      </c>
      <c r="D278" s="32">
        <v>4</v>
      </c>
      <c r="E278" s="32">
        <v>19</v>
      </c>
      <c r="F278" s="32">
        <v>0</v>
      </c>
      <c r="G278" s="32">
        <v>23</v>
      </c>
    </row>
    <row r="279" spans="1:12" x14ac:dyDescent="0.15">
      <c r="B279" s="25" t="s">
        <v>397</v>
      </c>
      <c r="C279" s="32">
        <v>0</v>
      </c>
      <c r="D279" s="32">
        <v>9</v>
      </c>
      <c r="E279" s="32">
        <v>9</v>
      </c>
      <c r="F279" s="32">
        <v>2</v>
      </c>
      <c r="G279" s="32">
        <v>20</v>
      </c>
    </row>
    <row r="280" spans="1:12" x14ac:dyDescent="0.15">
      <c r="B280" s="25" t="s">
        <v>398</v>
      </c>
      <c r="C280" s="32">
        <v>0</v>
      </c>
      <c r="D280" s="32">
        <v>8</v>
      </c>
      <c r="E280" s="32">
        <v>9</v>
      </c>
      <c r="F280" s="32">
        <v>1</v>
      </c>
      <c r="G280" s="32">
        <v>18</v>
      </c>
    </row>
    <row r="281" spans="1:12" x14ac:dyDescent="0.15">
      <c r="B281" s="25" t="s">
        <v>399</v>
      </c>
      <c r="C281" s="32">
        <v>0</v>
      </c>
      <c r="D281" s="32">
        <v>4</v>
      </c>
      <c r="E281" s="32">
        <v>11</v>
      </c>
      <c r="F281" s="32">
        <v>0</v>
      </c>
      <c r="G281" s="32">
        <v>15</v>
      </c>
    </row>
    <row r="282" spans="1:12" x14ac:dyDescent="0.15">
      <c r="B282" s="25" t="s">
        <v>400</v>
      </c>
      <c r="C282" s="32">
        <v>0</v>
      </c>
      <c r="D282" s="32">
        <v>8</v>
      </c>
      <c r="E282" s="32">
        <v>9</v>
      </c>
      <c r="F282" s="32">
        <v>0</v>
      </c>
      <c r="G282" s="32">
        <v>17</v>
      </c>
    </row>
    <row r="283" spans="1:12" x14ac:dyDescent="0.15">
      <c r="B283" s="25" t="s">
        <v>401</v>
      </c>
      <c r="C283" s="32">
        <v>0</v>
      </c>
      <c r="D283" s="32">
        <v>11</v>
      </c>
      <c r="E283" s="32">
        <v>8</v>
      </c>
      <c r="F283" s="32">
        <v>1</v>
      </c>
      <c r="G283" s="32">
        <v>20</v>
      </c>
    </row>
    <row r="284" spans="1:12" x14ac:dyDescent="0.15">
      <c r="B284" s="25" t="s">
        <v>402</v>
      </c>
      <c r="C284" s="32">
        <v>0</v>
      </c>
      <c r="D284" s="32">
        <v>6</v>
      </c>
      <c r="E284" s="32">
        <v>13</v>
      </c>
      <c r="F284" s="32">
        <v>1</v>
      </c>
      <c r="G284" s="32">
        <v>20</v>
      </c>
    </row>
    <row r="285" spans="1:12" x14ac:dyDescent="0.15">
      <c r="B285" s="25" t="s">
        <v>403</v>
      </c>
      <c r="C285" s="32">
        <v>0</v>
      </c>
      <c r="D285" s="32">
        <v>9</v>
      </c>
      <c r="E285" s="32">
        <v>14</v>
      </c>
      <c r="F285" s="32">
        <v>1</v>
      </c>
      <c r="G285" s="32">
        <f>$G$88</f>
        <v>18</v>
      </c>
    </row>
    <row r="286" spans="1:12" x14ac:dyDescent="0.15">
      <c r="B286" s="25" t="s">
        <v>404</v>
      </c>
      <c r="C286" s="32">
        <v>0</v>
      </c>
      <c r="D286" s="32">
        <v>9</v>
      </c>
      <c r="E286" s="32">
        <v>14</v>
      </c>
      <c r="F286" s="32">
        <v>1</v>
      </c>
      <c r="G286" s="32">
        <v>24</v>
      </c>
    </row>
    <row r="287" spans="1:12" x14ac:dyDescent="0.15">
      <c r="B287" s="25" t="s">
        <v>405</v>
      </c>
      <c r="C287" s="32">
        <v>0</v>
      </c>
      <c r="D287" s="32">
        <v>4</v>
      </c>
      <c r="E287" s="32">
        <v>20</v>
      </c>
      <c r="F287" s="32">
        <v>1</v>
      </c>
      <c r="G287" s="32">
        <v>25</v>
      </c>
    </row>
    <row r="288" spans="1:12" x14ac:dyDescent="0.15">
      <c r="B288" s="25" t="s">
        <v>406</v>
      </c>
      <c r="C288" s="32">
        <v>0</v>
      </c>
      <c r="D288" s="32">
        <v>1</v>
      </c>
      <c r="E288" s="32">
        <v>17</v>
      </c>
      <c r="F288" s="32">
        <v>0</v>
      </c>
      <c r="G288" s="32">
        <v>18</v>
      </c>
    </row>
    <row r="289" spans="2:7" x14ac:dyDescent="0.15">
      <c r="B289" s="25" t="s">
        <v>407</v>
      </c>
      <c r="C289" s="32">
        <v>0</v>
      </c>
      <c r="D289" s="32">
        <v>12</v>
      </c>
      <c r="E289" s="32">
        <v>25</v>
      </c>
      <c r="F289" s="32">
        <v>1</v>
      </c>
      <c r="G289" s="32">
        <v>38</v>
      </c>
    </row>
    <row r="290" spans="2:7" x14ac:dyDescent="0.15">
      <c r="B290" s="25" t="s">
        <v>408</v>
      </c>
      <c r="C290" s="32">
        <v>0</v>
      </c>
      <c r="D290" s="32">
        <v>10</v>
      </c>
      <c r="E290" s="32">
        <v>18</v>
      </c>
      <c r="F290" s="32">
        <v>1</v>
      </c>
      <c r="G290" s="32">
        <v>29</v>
      </c>
    </row>
    <row r="291" spans="2:7" x14ac:dyDescent="0.15">
      <c r="B291" s="25" t="s">
        <v>409</v>
      </c>
      <c r="C291" s="32">
        <v>0</v>
      </c>
      <c r="D291" s="32">
        <v>3</v>
      </c>
      <c r="E291" s="32">
        <v>13</v>
      </c>
      <c r="F291" s="32">
        <v>2</v>
      </c>
      <c r="G291" s="32">
        <v>18</v>
      </c>
    </row>
    <row r="292" spans="2:7" x14ac:dyDescent="0.15">
      <c r="B292" s="25" t="s">
        <v>410</v>
      </c>
      <c r="C292" s="32">
        <v>0</v>
      </c>
      <c r="D292" s="32">
        <v>7</v>
      </c>
      <c r="E292" s="32">
        <v>15</v>
      </c>
      <c r="F292" s="32">
        <v>1</v>
      </c>
      <c r="G292" s="32">
        <v>23</v>
      </c>
    </row>
    <row r="293" spans="2:7" x14ac:dyDescent="0.15">
      <c r="B293" s="25" t="s">
        <v>411</v>
      </c>
      <c r="C293" s="32">
        <v>0</v>
      </c>
      <c r="D293" s="32">
        <v>1</v>
      </c>
      <c r="E293" s="32">
        <v>14</v>
      </c>
      <c r="F293" s="32">
        <v>0</v>
      </c>
      <c r="G293" s="32">
        <v>15</v>
      </c>
    </row>
    <row r="294" spans="2:7" x14ac:dyDescent="0.15">
      <c r="B294" s="25" t="s">
        <v>412</v>
      </c>
      <c r="C294" s="32">
        <v>0</v>
      </c>
      <c r="D294" s="32">
        <v>10</v>
      </c>
      <c r="E294" s="32">
        <v>25</v>
      </c>
      <c r="F294" s="32">
        <v>2</v>
      </c>
      <c r="G294" s="32">
        <v>37</v>
      </c>
    </row>
    <row r="295" spans="2:7" x14ac:dyDescent="0.15">
      <c r="B295" s="25" t="s">
        <v>413</v>
      </c>
      <c r="C295" s="32">
        <v>0</v>
      </c>
      <c r="D295" s="32">
        <v>14</v>
      </c>
      <c r="E295" s="32">
        <v>33</v>
      </c>
      <c r="F295" s="32">
        <v>1</v>
      </c>
      <c r="G295" s="32">
        <v>48</v>
      </c>
    </row>
    <row r="296" spans="2:7" x14ac:dyDescent="0.15">
      <c r="B296" s="25" t="s">
        <v>414</v>
      </c>
      <c r="C296" s="32">
        <v>0</v>
      </c>
      <c r="D296" s="32">
        <v>12</v>
      </c>
      <c r="E296" s="32">
        <v>17</v>
      </c>
      <c r="F296" s="32">
        <v>2</v>
      </c>
      <c r="G296" s="32">
        <v>31</v>
      </c>
    </row>
    <row r="297" spans="2:7" x14ac:dyDescent="0.15">
      <c r="B297" s="25" t="s">
        <v>415</v>
      </c>
      <c r="C297" s="32">
        <v>0</v>
      </c>
      <c r="D297" s="32">
        <v>2</v>
      </c>
      <c r="E297" s="32">
        <v>14</v>
      </c>
      <c r="F297" s="32">
        <v>1</v>
      </c>
      <c r="G297" s="32">
        <v>17</v>
      </c>
    </row>
    <row r="298" spans="2:7" x14ac:dyDescent="0.15">
      <c r="B298" s="25" t="s">
        <v>416</v>
      </c>
      <c r="C298" s="32">
        <v>0</v>
      </c>
      <c r="D298" s="32">
        <v>11</v>
      </c>
      <c r="E298" s="32">
        <v>23</v>
      </c>
      <c r="F298" s="32">
        <v>1</v>
      </c>
      <c r="G298" s="32">
        <v>35</v>
      </c>
    </row>
    <row r="299" spans="2:7" ht="13.5" customHeight="1" x14ac:dyDescent="0.15">
      <c r="B299" s="25" t="s">
        <v>417</v>
      </c>
      <c r="C299" s="32">
        <v>0</v>
      </c>
      <c r="D299" s="32">
        <v>5</v>
      </c>
      <c r="E299" s="32">
        <v>14</v>
      </c>
      <c r="F299" s="32">
        <v>0</v>
      </c>
      <c r="G299" s="32">
        <v>19</v>
      </c>
    </row>
    <row r="300" spans="2:7" ht="13.5" customHeight="1" x14ac:dyDescent="0.15">
      <c r="B300" s="25" t="s">
        <v>418</v>
      </c>
      <c r="C300" s="32">
        <v>0</v>
      </c>
      <c r="D300" s="32">
        <v>1</v>
      </c>
      <c r="E300" s="32">
        <v>17</v>
      </c>
      <c r="F300" s="32">
        <v>4</v>
      </c>
      <c r="G300" s="32">
        <v>22</v>
      </c>
    </row>
    <row r="301" spans="2:7" ht="13.5" customHeight="1" x14ac:dyDescent="0.15">
      <c r="B301" s="25" t="s">
        <v>419</v>
      </c>
      <c r="C301" s="32">
        <v>0</v>
      </c>
      <c r="D301" s="32">
        <v>5</v>
      </c>
      <c r="E301" s="32">
        <v>19</v>
      </c>
      <c r="F301" s="32">
        <v>1</v>
      </c>
      <c r="G301" s="32">
        <v>25</v>
      </c>
    </row>
    <row r="302" spans="2:7" ht="13.5" customHeight="1" x14ac:dyDescent="0.15">
      <c r="B302" s="25" t="s">
        <v>420</v>
      </c>
      <c r="C302" s="32">
        <v>0</v>
      </c>
      <c r="D302" s="32">
        <v>2</v>
      </c>
      <c r="E302" s="32">
        <v>18</v>
      </c>
      <c r="F302" s="32">
        <v>3</v>
      </c>
      <c r="G302" s="32">
        <v>23</v>
      </c>
    </row>
    <row r="303" spans="2:7" ht="13.5" customHeight="1" x14ac:dyDescent="0.15">
      <c r="B303" s="25" t="s">
        <v>421</v>
      </c>
      <c r="C303" s="32">
        <v>0</v>
      </c>
      <c r="D303" s="32">
        <v>10</v>
      </c>
      <c r="E303" s="32">
        <v>22</v>
      </c>
      <c r="F303" s="32">
        <v>1</v>
      </c>
      <c r="G303" s="32">
        <v>33</v>
      </c>
    </row>
    <row r="304" spans="2:7" ht="13.5" customHeight="1" x14ac:dyDescent="0.15">
      <c r="B304" s="25" t="s">
        <v>422</v>
      </c>
      <c r="C304" s="32">
        <v>0</v>
      </c>
      <c r="D304" s="32">
        <v>9</v>
      </c>
      <c r="E304" s="32">
        <v>13</v>
      </c>
      <c r="F304" s="32">
        <v>3</v>
      </c>
      <c r="G304" s="32">
        <v>25</v>
      </c>
    </row>
    <row r="305" spans="2:7" ht="13.5" customHeight="1" x14ac:dyDescent="0.15">
      <c r="B305" s="25" t="s">
        <v>423</v>
      </c>
      <c r="C305" s="32">
        <v>0</v>
      </c>
      <c r="D305" s="32">
        <v>7</v>
      </c>
      <c r="E305" s="32">
        <v>28</v>
      </c>
      <c r="F305" s="32">
        <v>6</v>
      </c>
      <c r="G305" s="32">
        <v>41</v>
      </c>
    </row>
    <row r="306" spans="2:7" ht="13.5" customHeight="1" x14ac:dyDescent="0.15">
      <c r="B306" s="25" t="s">
        <v>424</v>
      </c>
      <c r="C306" s="32">
        <v>0</v>
      </c>
      <c r="D306" s="32">
        <v>7</v>
      </c>
      <c r="E306" s="32">
        <v>9</v>
      </c>
      <c r="F306" s="32">
        <v>0</v>
      </c>
      <c r="G306" s="32">
        <v>16</v>
      </c>
    </row>
    <row r="307" spans="2:7" ht="13.5" customHeight="1" x14ac:dyDescent="0.15">
      <c r="B307" s="25" t="s">
        <v>425</v>
      </c>
      <c r="C307" s="32">
        <v>0</v>
      </c>
      <c r="D307" s="32">
        <v>5</v>
      </c>
      <c r="E307" s="32">
        <v>17</v>
      </c>
      <c r="F307" s="32">
        <v>3</v>
      </c>
      <c r="G307" s="32">
        <v>25</v>
      </c>
    </row>
    <row r="308" spans="2:7" ht="13.5" customHeight="1" x14ac:dyDescent="0.15">
      <c r="B308" s="25" t="s">
        <v>426</v>
      </c>
      <c r="C308" s="32">
        <v>0</v>
      </c>
      <c r="D308" s="32">
        <v>7</v>
      </c>
      <c r="E308" s="32">
        <v>20</v>
      </c>
      <c r="F308" s="32">
        <v>4</v>
      </c>
      <c r="G308" s="32">
        <v>31</v>
      </c>
    </row>
    <row r="309" spans="2:7" ht="13.5" customHeight="1" x14ac:dyDescent="0.15">
      <c r="B309" s="25" t="s">
        <v>427</v>
      </c>
      <c r="C309" s="32">
        <v>0</v>
      </c>
      <c r="D309" s="32">
        <v>12</v>
      </c>
      <c r="E309" s="32">
        <v>13</v>
      </c>
      <c r="F309" s="32">
        <v>4</v>
      </c>
      <c r="G309" s="32">
        <v>29</v>
      </c>
    </row>
    <row r="310" spans="2:7" ht="13.5" customHeight="1" x14ac:dyDescent="0.15">
      <c r="B310" s="25" t="s">
        <v>428</v>
      </c>
      <c r="C310" s="32">
        <v>0</v>
      </c>
      <c r="D310" s="32">
        <v>9</v>
      </c>
      <c r="E310" s="32">
        <v>18</v>
      </c>
      <c r="F310" s="32">
        <v>1</v>
      </c>
      <c r="G310" s="32">
        <v>28</v>
      </c>
    </row>
    <row r="311" spans="2:7" ht="13.5" customHeight="1" x14ac:dyDescent="0.15">
      <c r="B311" s="25" t="s">
        <v>429</v>
      </c>
      <c r="C311" s="32">
        <v>0</v>
      </c>
      <c r="D311" s="32">
        <v>7</v>
      </c>
      <c r="E311" s="32">
        <v>11</v>
      </c>
      <c r="F311" s="32">
        <v>0</v>
      </c>
      <c r="G311" s="32">
        <v>18</v>
      </c>
    </row>
    <row r="312" spans="2:7" ht="13.5" customHeight="1" x14ac:dyDescent="0.15">
      <c r="B312" s="25" t="s">
        <v>430</v>
      </c>
      <c r="C312" s="32">
        <v>0</v>
      </c>
      <c r="D312" s="32">
        <v>11</v>
      </c>
      <c r="E312" s="32">
        <v>27</v>
      </c>
      <c r="F312" s="32">
        <v>1</v>
      </c>
      <c r="G312" s="32">
        <v>39</v>
      </c>
    </row>
    <row r="313" spans="2:7" ht="13.5" customHeight="1" x14ac:dyDescent="0.15">
      <c r="B313" s="25" t="s">
        <v>431</v>
      </c>
      <c r="C313" s="32">
        <v>0</v>
      </c>
      <c r="D313" s="32">
        <v>11</v>
      </c>
      <c r="E313" s="32">
        <v>27</v>
      </c>
      <c r="F313" s="32">
        <v>1</v>
      </c>
      <c r="G313" s="32">
        <v>39</v>
      </c>
    </row>
    <row r="314" spans="2:7" ht="13.5" customHeight="1" x14ac:dyDescent="0.15">
      <c r="B314" s="25" t="s">
        <v>432</v>
      </c>
      <c r="C314" s="32">
        <v>0</v>
      </c>
      <c r="D314" s="32">
        <v>3</v>
      </c>
      <c r="E314" s="32">
        <v>23</v>
      </c>
      <c r="F314" s="32">
        <v>7</v>
      </c>
      <c r="G314" s="32">
        <v>33</v>
      </c>
    </row>
    <row r="315" spans="2:7" ht="13.5" customHeight="1" x14ac:dyDescent="0.15">
      <c r="B315" s="25" t="s">
        <v>433</v>
      </c>
      <c r="C315" s="32">
        <v>0</v>
      </c>
      <c r="D315" s="32">
        <v>4</v>
      </c>
      <c r="E315" s="32">
        <v>21</v>
      </c>
      <c r="F315" s="32">
        <v>0</v>
      </c>
      <c r="G315" s="32">
        <v>25</v>
      </c>
    </row>
    <row r="316" spans="2:7" ht="13.5" customHeight="1" x14ac:dyDescent="0.15">
      <c r="B316" s="25" t="s">
        <v>434</v>
      </c>
      <c r="C316" s="32">
        <v>0</v>
      </c>
      <c r="D316" s="32">
        <v>10</v>
      </c>
      <c r="E316" s="32">
        <v>11</v>
      </c>
      <c r="F316" s="32">
        <v>2</v>
      </c>
      <c r="G316" s="32">
        <v>23</v>
      </c>
    </row>
    <row r="317" spans="2:7" ht="13.5" customHeight="1" x14ac:dyDescent="0.15">
      <c r="B317" s="25" t="s">
        <v>435</v>
      </c>
      <c r="C317" s="32">
        <v>0</v>
      </c>
      <c r="D317" s="32">
        <v>10</v>
      </c>
      <c r="E317" s="32">
        <v>15</v>
      </c>
      <c r="F317" s="32">
        <v>3</v>
      </c>
      <c r="G317" s="32">
        <v>28</v>
      </c>
    </row>
    <row r="318" spans="2:7" ht="13.5" customHeight="1" x14ac:dyDescent="0.15">
      <c r="B318" s="25" t="s">
        <v>436</v>
      </c>
      <c r="C318" s="32">
        <v>0</v>
      </c>
      <c r="D318" s="32">
        <v>16</v>
      </c>
      <c r="E318" s="32">
        <v>21</v>
      </c>
      <c r="F318" s="32">
        <v>3</v>
      </c>
      <c r="G318" s="32">
        <v>40</v>
      </c>
    </row>
    <row r="319" spans="2:7" ht="13.5" customHeight="1" x14ac:dyDescent="0.15">
      <c r="B319" s="25" t="s">
        <v>437</v>
      </c>
      <c r="C319" s="32">
        <v>0</v>
      </c>
      <c r="D319" s="32">
        <v>4</v>
      </c>
      <c r="E319" s="32">
        <v>20</v>
      </c>
      <c r="F319" s="32">
        <v>0</v>
      </c>
      <c r="G319" s="32">
        <v>24</v>
      </c>
    </row>
    <row r="320" spans="2:7" ht="13.5" customHeight="1" x14ac:dyDescent="0.15">
      <c r="B320" s="25" t="s">
        <v>438</v>
      </c>
      <c r="C320" s="32">
        <v>0</v>
      </c>
      <c r="D320" s="32">
        <v>6</v>
      </c>
      <c r="E320" s="32">
        <v>10</v>
      </c>
      <c r="F320" s="32">
        <v>1</v>
      </c>
      <c r="G320" s="32">
        <v>17</v>
      </c>
    </row>
    <row r="321" spans="2:7" ht="13.5" customHeight="1" x14ac:dyDescent="0.15">
      <c r="B321" s="25" t="s">
        <v>439</v>
      </c>
      <c r="C321" s="32">
        <v>0</v>
      </c>
      <c r="D321" s="32">
        <v>3</v>
      </c>
      <c r="E321" s="32">
        <v>11</v>
      </c>
      <c r="F321" s="32">
        <v>0</v>
      </c>
      <c r="G321" s="32">
        <v>14</v>
      </c>
    </row>
    <row r="322" spans="2:7" ht="13.5" customHeight="1" x14ac:dyDescent="0.15">
      <c r="B322" s="25" t="s">
        <v>440</v>
      </c>
      <c r="C322" s="32">
        <v>0</v>
      </c>
      <c r="D322" s="32">
        <v>5</v>
      </c>
      <c r="E322" s="32">
        <v>12</v>
      </c>
      <c r="F322" s="32">
        <v>1</v>
      </c>
      <c r="G322" s="32">
        <v>18</v>
      </c>
    </row>
    <row r="323" spans="2:7" ht="13.5" customHeight="1" x14ac:dyDescent="0.15">
      <c r="B323" s="25" t="s">
        <v>441</v>
      </c>
      <c r="C323" s="32">
        <v>0</v>
      </c>
      <c r="D323" s="32">
        <v>5</v>
      </c>
      <c r="E323" s="32">
        <v>21</v>
      </c>
      <c r="F323" s="32">
        <v>3</v>
      </c>
      <c r="G323" s="32">
        <v>29</v>
      </c>
    </row>
    <row r="324" spans="2:7" ht="13.5" customHeight="1" x14ac:dyDescent="0.15">
      <c r="B324" s="25" t="s">
        <v>442</v>
      </c>
      <c r="C324" s="32">
        <v>0</v>
      </c>
      <c r="D324" s="32">
        <v>10</v>
      </c>
      <c r="E324" s="32">
        <v>13</v>
      </c>
      <c r="F324" s="32">
        <v>2</v>
      </c>
      <c r="G324" s="32">
        <v>25</v>
      </c>
    </row>
    <row r="325" spans="2:7" ht="13.5" customHeight="1" x14ac:dyDescent="0.15">
      <c r="B325" s="25" t="s">
        <v>443</v>
      </c>
      <c r="C325" s="32">
        <v>0</v>
      </c>
      <c r="D325" s="32">
        <v>3</v>
      </c>
      <c r="E325" s="32">
        <v>26</v>
      </c>
      <c r="F325" s="32">
        <v>2</v>
      </c>
      <c r="G325" s="32">
        <v>31</v>
      </c>
    </row>
    <row r="326" spans="2:7" ht="13.5" customHeight="1" x14ac:dyDescent="0.15">
      <c r="B326" s="25" t="s">
        <v>444</v>
      </c>
      <c r="C326" s="32">
        <v>0</v>
      </c>
      <c r="D326" s="32">
        <v>12</v>
      </c>
      <c r="E326" s="32">
        <v>18</v>
      </c>
      <c r="F326" s="32">
        <v>4</v>
      </c>
      <c r="G326" s="32">
        <v>34</v>
      </c>
    </row>
    <row r="327" spans="2:7" ht="13.5" customHeight="1" x14ac:dyDescent="0.15">
      <c r="B327" s="25" t="s">
        <v>445</v>
      </c>
      <c r="C327" s="32">
        <v>0</v>
      </c>
      <c r="D327" s="32">
        <v>5</v>
      </c>
      <c r="E327" s="32">
        <v>24</v>
      </c>
      <c r="F327" s="32">
        <v>3</v>
      </c>
      <c r="G327" s="32">
        <v>32</v>
      </c>
    </row>
    <row r="328" spans="2:7" ht="13.5" customHeight="1" x14ac:dyDescent="0.15">
      <c r="B328" s="25" t="s">
        <v>446</v>
      </c>
      <c r="C328" s="32">
        <v>0</v>
      </c>
      <c r="D328" s="32">
        <v>7</v>
      </c>
      <c r="E328" s="32">
        <v>29</v>
      </c>
      <c r="F328" s="32">
        <v>0</v>
      </c>
      <c r="G328" s="32">
        <v>36</v>
      </c>
    </row>
    <row r="329" spans="2:7" ht="13.5" customHeight="1" x14ac:dyDescent="0.15">
      <c r="B329" s="25" t="s">
        <v>447</v>
      </c>
      <c r="C329" s="32">
        <v>0</v>
      </c>
      <c r="D329" s="32">
        <v>14</v>
      </c>
      <c r="E329" s="32">
        <v>23</v>
      </c>
      <c r="F329" s="32">
        <v>2</v>
      </c>
      <c r="G329" s="32">
        <v>39</v>
      </c>
    </row>
    <row r="330" spans="2:7" ht="13.5" customHeight="1" x14ac:dyDescent="0.15">
      <c r="B330" s="25" t="s">
        <v>448</v>
      </c>
      <c r="C330" s="32">
        <v>0</v>
      </c>
      <c r="D330" s="32">
        <v>9</v>
      </c>
      <c r="E330" s="32">
        <v>24</v>
      </c>
      <c r="F330" s="32">
        <v>8</v>
      </c>
      <c r="G330" s="32">
        <v>41</v>
      </c>
    </row>
    <row r="331" spans="2:7" ht="13.5" customHeight="1" x14ac:dyDescent="0.15">
      <c r="B331" s="25" t="s">
        <v>449</v>
      </c>
      <c r="C331" s="32">
        <v>0</v>
      </c>
      <c r="D331" s="32">
        <v>6</v>
      </c>
      <c r="E331" s="32">
        <v>16</v>
      </c>
      <c r="F331" s="32">
        <v>4</v>
      </c>
      <c r="G331" s="32">
        <v>26</v>
      </c>
    </row>
    <row r="332" spans="2:7" ht="13.5" customHeight="1" x14ac:dyDescent="0.15">
      <c r="B332" s="25" t="s">
        <v>450</v>
      </c>
      <c r="C332" s="32">
        <v>0</v>
      </c>
      <c r="D332" s="32">
        <v>7</v>
      </c>
      <c r="E332" s="32">
        <v>15</v>
      </c>
      <c r="F332" s="32">
        <v>4</v>
      </c>
      <c r="G332" s="32">
        <v>26</v>
      </c>
    </row>
    <row r="333" spans="2:7" ht="13.5" customHeight="1" x14ac:dyDescent="0.15">
      <c r="B333" s="25" t="s">
        <v>451</v>
      </c>
      <c r="C333" s="32">
        <v>0</v>
      </c>
      <c r="D333" s="32">
        <v>5</v>
      </c>
      <c r="E333" s="32">
        <v>24</v>
      </c>
      <c r="F333" s="32">
        <v>2</v>
      </c>
      <c r="G333" s="32">
        <v>31</v>
      </c>
    </row>
    <row r="334" spans="2:7" ht="13.5" customHeight="1" x14ac:dyDescent="0.15">
      <c r="B334" s="25" t="s">
        <v>452</v>
      </c>
      <c r="C334" s="32">
        <v>0</v>
      </c>
      <c r="D334" s="32">
        <v>10</v>
      </c>
      <c r="E334" s="32">
        <v>22</v>
      </c>
      <c r="F334" s="32">
        <v>1</v>
      </c>
      <c r="G334" s="32">
        <v>33</v>
      </c>
    </row>
    <row r="335" spans="2:7" ht="13.5" customHeight="1" x14ac:dyDescent="0.15">
      <c r="B335" s="25" t="s">
        <v>453</v>
      </c>
      <c r="C335" s="32">
        <v>0</v>
      </c>
      <c r="D335" s="32">
        <v>8</v>
      </c>
      <c r="E335" s="32">
        <v>36</v>
      </c>
      <c r="F335" s="32">
        <v>4</v>
      </c>
      <c r="G335" s="32">
        <v>48</v>
      </c>
    </row>
    <row r="336" spans="2:7" ht="13.5" customHeight="1" x14ac:dyDescent="0.15">
      <c r="B336" s="25" t="s">
        <v>454</v>
      </c>
      <c r="C336" s="32">
        <v>0</v>
      </c>
      <c r="D336" s="32">
        <v>11</v>
      </c>
      <c r="E336" s="32">
        <v>32</v>
      </c>
      <c r="F336" s="32">
        <v>3</v>
      </c>
      <c r="G336" s="32">
        <v>46</v>
      </c>
    </row>
    <row r="337" spans="2:7" ht="13.5" customHeight="1" x14ac:dyDescent="0.15">
      <c r="B337" s="25" t="s">
        <v>455</v>
      </c>
      <c r="C337" s="32">
        <v>0</v>
      </c>
      <c r="D337" s="32">
        <v>6</v>
      </c>
      <c r="E337" s="32">
        <v>22</v>
      </c>
      <c r="F337" s="32">
        <v>5</v>
      </c>
      <c r="G337" s="32">
        <v>33</v>
      </c>
    </row>
    <row r="338" spans="2:7" ht="13.5" customHeight="1" x14ac:dyDescent="0.15">
      <c r="B338" s="25" t="s">
        <v>456</v>
      </c>
      <c r="C338" s="32">
        <v>0</v>
      </c>
      <c r="D338" s="32">
        <v>6</v>
      </c>
      <c r="E338" s="32">
        <v>31</v>
      </c>
      <c r="F338" s="32">
        <v>5</v>
      </c>
      <c r="G338" s="32">
        <v>42</v>
      </c>
    </row>
    <row r="339" spans="2:7" ht="13.5" customHeight="1" x14ac:dyDescent="0.15">
      <c r="B339" s="25" t="s">
        <v>457</v>
      </c>
      <c r="C339" s="32">
        <v>0</v>
      </c>
      <c r="D339" s="32">
        <v>6</v>
      </c>
      <c r="E339" s="32">
        <v>25</v>
      </c>
      <c r="F339" s="32">
        <v>5</v>
      </c>
      <c r="G339" s="32">
        <v>36</v>
      </c>
    </row>
    <row r="340" spans="2:7" ht="13.5" customHeight="1" x14ac:dyDescent="0.15">
      <c r="B340" s="25" t="s">
        <v>458</v>
      </c>
      <c r="C340" s="32">
        <v>0</v>
      </c>
      <c r="D340" s="32">
        <v>10</v>
      </c>
      <c r="E340" s="32">
        <v>22</v>
      </c>
      <c r="F340" s="32">
        <v>1</v>
      </c>
      <c r="G340" s="32">
        <v>33</v>
      </c>
    </row>
    <row r="341" spans="2:7" ht="13.5" customHeight="1" x14ac:dyDescent="0.15">
      <c r="B341" s="25" t="s">
        <v>459</v>
      </c>
      <c r="C341" s="32">
        <v>0</v>
      </c>
      <c r="D341" s="32">
        <v>9</v>
      </c>
      <c r="E341" s="32">
        <v>17</v>
      </c>
      <c r="F341" s="32">
        <v>1</v>
      </c>
      <c r="G341" s="32">
        <v>27</v>
      </c>
    </row>
    <row r="342" spans="2:7" ht="13.5" customHeight="1" x14ac:dyDescent="0.15">
      <c r="B342" s="25" t="s">
        <v>460</v>
      </c>
      <c r="C342" s="32">
        <v>0</v>
      </c>
      <c r="D342" s="32">
        <v>9</v>
      </c>
      <c r="E342" s="32">
        <v>21</v>
      </c>
      <c r="F342" s="32">
        <v>1</v>
      </c>
      <c r="G342" s="32">
        <v>31</v>
      </c>
    </row>
    <row r="343" spans="2:7" ht="13.5" customHeight="1" x14ac:dyDescent="0.15">
      <c r="B343" s="25" t="s">
        <v>461</v>
      </c>
      <c r="C343" s="32">
        <v>0</v>
      </c>
      <c r="D343" s="32">
        <v>8</v>
      </c>
      <c r="E343" s="32">
        <v>27</v>
      </c>
      <c r="F343" s="32">
        <v>4</v>
      </c>
      <c r="G343" s="32">
        <v>39</v>
      </c>
    </row>
    <row r="344" spans="2:7" ht="13.5" customHeight="1" x14ac:dyDescent="0.15">
      <c r="B344" s="25" t="s">
        <v>462</v>
      </c>
      <c r="C344" s="32">
        <v>0</v>
      </c>
      <c r="D344" s="32">
        <v>9</v>
      </c>
      <c r="E344" s="32">
        <v>31</v>
      </c>
      <c r="F344" s="32">
        <v>4</v>
      </c>
      <c r="G344" s="32">
        <v>44</v>
      </c>
    </row>
    <row r="345" spans="2:7" ht="13.5" customHeight="1" x14ac:dyDescent="0.15">
      <c r="B345" s="25" t="s">
        <v>463</v>
      </c>
      <c r="C345" s="32">
        <v>0</v>
      </c>
      <c r="D345" s="32">
        <v>12</v>
      </c>
      <c r="E345" s="32">
        <v>25</v>
      </c>
      <c r="F345" s="32">
        <v>5</v>
      </c>
      <c r="G345" s="32">
        <v>42</v>
      </c>
    </row>
    <row r="346" spans="2:7" ht="13.5" customHeight="1" x14ac:dyDescent="0.15">
      <c r="B346" s="25" t="s">
        <v>464</v>
      </c>
      <c r="C346" s="32">
        <v>0</v>
      </c>
      <c r="D346" s="32">
        <v>13</v>
      </c>
      <c r="E346" s="32">
        <v>31</v>
      </c>
      <c r="F346" s="32">
        <v>6</v>
      </c>
      <c r="G346" s="32">
        <v>50</v>
      </c>
    </row>
    <row r="347" spans="2:7" ht="13.5" customHeight="1" x14ac:dyDescent="0.15">
      <c r="B347" s="25" t="s">
        <v>465</v>
      </c>
      <c r="C347" s="32">
        <v>0</v>
      </c>
      <c r="D347" s="32">
        <v>12</v>
      </c>
      <c r="E347" s="32">
        <v>27</v>
      </c>
      <c r="F347" s="32">
        <v>6</v>
      </c>
      <c r="G347" s="32">
        <v>45</v>
      </c>
    </row>
    <row r="348" spans="2:7" ht="13.5" customHeight="1" x14ac:dyDescent="0.15">
      <c r="B348" s="25" t="s">
        <v>466</v>
      </c>
      <c r="C348" s="32">
        <v>0</v>
      </c>
      <c r="D348" s="32">
        <v>13</v>
      </c>
      <c r="E348" s="32">
        <v>24</v>
      </c>
      <c r="F348" s="32">
        <v>8</v>
      </c>
      <c r="G348" s="32">
        <v>45</v>
      </c>
    </row>
    <row r="349" spans="2:7" ht="13.5" customHeight="1" x14ac:dyDescent="0.15">
      <c r="B349" s="25" t="s">
        <v>467</v>
      </c>
      <c r="C349" s="32">
        <v>0</v>
      </c>
      <c r="D349" s="32">
        <v>11</v>
      </c>
      <c r="E349" s="32">
        <v>28</v>
      </c>
      <c r="F349" s="32">
        <v>10</v>
      </c>
      <c r="G349" s="32">
        <v>49</v>
      </c>
    </row>
    <row r="350" spans="2:7" ht="13.5" customHeight="1" x14ac:dyDescent="0.15">
      <c r="B350" s="25" t="s">
        <v>468</v>
      </c>
      <c r="C350" s="32">
        <v>0</v>
      </c>
      <c r="D350" s="32">
        <v>5</v>
      </c>
      <c r="E350" s="32">
        <v>23</v>
      </c>
      <c r="F350" s="32">
        <v>5</v>
      </c>
      <c r="G350" s="32">
        <v>33</v>
      </c>
    </row>
    <row r="351" spans="2:7" ht="13.5" customHeight="1" x14ac:dyDescent="0.15">
      <c r="B351" s="25" t="s">
        <v>469</v>
      </c>
      <c r="C351" s="32">
        <v>0</v>
      </c>
      <c r="D351" s="32">
        <v>11</v>
      </c>
      <c r="E351" s="32">
        <v>22</v>
      </c>
      <c r="F351" s="32">
        <v>5</v>
      </c>
      <c r="G351" s="32">
        <v>38</v>
      </c>
    </row>
    <row r="352" spans="2:7" ht="13.5" customHeight="1" x14ac:dyDescent="0.15">
      <c r="B352" s="25" t="s">
        <v>470</v>
      </c>
      <c r="C352" s="32">
        <v>0</v>
      </c>
      <c r="D352" s="32">
        <v>9</v>
      </c>
      <c r="E352" s="32">
        <v>26</v>
      </c>
      <c r="F352" s="32">
        <v>2</v>
      </c>
      <c r="G352" s="32">
        <v>37</v>
      </c>
    </row>
    <row r="353" spans="2:7" ht="13.5" customHeight="1" x14ac:dyDescent="0.15">
      <c r="B353" s="25" t="s">
        <v>471</v>
      </c>
      <c r="C353" s="32">
        <v>0</v>
      </c>
      <c r="D353" s="32">
        <v>12</v>
      </c>
      <c r="E353" s="32">
        <v>28</v>
      </c>
      <c r="F353" s="32">
        <v>3</v>
      </c>
      <c r="G353" s="32">
        <v>43</v>
      </c>
    </row>
    <row r="354" spans="2:7" ht="13.5" customHeight="1" x14ac:dyDescent="0.15">
      <c r="B354" s="25" t="s">
        <v>472</v>
      </c>
      <c r="C354" s="32">
        <v>0</v>
      </c>
      <c r="D354" s="32">
        <v>8</v>
      </c>
      <c r="E354" s="32">
        <v>18</v>
      </c>
      <c r="F354" s="32">
        <v>7</v>
      </c>
      <c r="G354" s="32">
        <v>33</v>
      </c>
    </row>
    <row r="355" spans="2:7" ht="13.5" customHeight="1" x14ac:dyDescent="0.15">
      <c r="B355" s="25" t="s">
        <v>473</v>
      </c>
      <c r="C355" s="32">
        <v>0</v>
      </c>
      <c r="D355" s="32">
        <v>12</v>
      </c>
      <c r="E355" s="32">
        <v>25</v>
      </c>
      <c r="F355" s="32">
        <v>8</v>
      </c>
      <c r="G355" s="32">
        <v>45</v>
      </c>
    </row>
    <row r="356" spans="2:7" ht="13.5" customHeight="1" x14ac:dyDescent="0.15">
      <c r="B356" s="25" t="s">
        <v>474</v>
      </c>
      <c r="C356" s="32">
        <v>0</v>
      </c>
      <c r="D356" s="32">
        <v>9</v>
      </c>
      <c r="E356" s="32">
        <v>25</v>
      </c>
      <c r="F356" s="32">
        <v>12</v>
      </c>
      <c r="G356" s="32">
        <v>46</v>
      </c>
    </row>
    <row r="357" spans="2:7" ht="13.5" customHeight="1" x14ac:dyDescent="0.15">
      <c r="B357" s="25" t="s">
        <v>475</v>
      </c>
      <c r="C357" s="32">
        <v>0</v>
      </c>
      <c r="D357" s="32">
        <v>18</v>
      </c>
      <c r="E357" s="32">
        <v>31</v>
      </c>
      <c r="F357" s="32">
        <v>12</v>
      </c>
      <c r="G357" s="32">
        <v>61</v>
      </c>
    </row>
    <row r="358" spans="2:7" ht="13.5" customHeight="1" x14ac:dyDescent="0.15">
      <c r="B358" s="25" t="s">
        <v>476</v>
      </c>
      <c r="C358" s="32">
        <v>0</v>
      </c>
      <c r="D358" s="32">
        <v>16</v>
      </c>
      <c r="E358" s="32">
        <v>47</v>
      </c>
      <c r="F358" s="32">
        <v>7</v>
      </c>
      <c r="G358" s="32">
        <v>70</v>
      </c>
    </row>
    <row r="359" spans="2:7" ht="13.5" customHeight="1" x14ac:dyDescent="0.15">
      <c r="B359" s="25" t="s">
        <v>477</v>
      </c>
      <c r="C359" s="32">
        <v>0</v>
      </c>
      <c r="D359" s="32">
        <v>14</v>
      </c>
      <c r="E359" s="32">
        <v>42</v>
      </c>
      <c r="F359" s="32">
        <v>6</v>
      </c>
      <c r="G359" s="32">
        <v>62</v>
      </c>
    </row>
    <row r="360" spans="2:7" ht="13.5" customHeight="1" x14ac:dyDescent="0.15">
      <c r="B360" s="25" t="s">
        <v>478</v>
      </c>
      <c r="C360" s="32">
        <v>0</v>
      </c>
      <c r="D360" s="32">
        <v>15</v>
      </c>
      <c r="E360" s="32">
        <v>32</v>
      </c>
      <c r="F360" s="32">
        <v>2</v>
      </c>
      <c r="G360" s="32">
        <v>49</v>
      </c>
    </row>
    <row r="361" spans="2:7" ht="13.5" customHeight="1" x14ac:dyDescent="0.15">
      <c r="B361" s="25" t="s">
        <v>479</v>
      </c>
      <c r="C361" s="32">
        <v>0</v>
      </c>
      <c r="D361" s="32">
        <v>10</v>
      </c>
      <c r="E361" s="32">
        <v>24</v>
      </c>
      <c r="F361" s="32">
        <v>1</v>
      </c>
      <c r="G361" s="32">
        <v>35</v>
      </c>
    </row>
    <row r="362" spans="2:7" ht="13.5" customHeight="1" x14ac:dyDescent="0.15">
      <c r="B362" s="25" t="s">
        <v>480</v>
      </c>
      <c r="C362" s="32">
        <v>0</v>
      </c>
      <c r="D362" s="32">
        <v>10</v>
      </c>
      <c r="E362" s="32">
        <v>32</v>
      </c>
      <c r="F362" s="32">
        <v>4</v>
      </c>
      <c r="G362" s="32">
        <v>46</v>
      </c>
    </row>
    <row r="363" spans="2:7" ht="13.5" customHeight="1" x14ac:dyDescent="0.15">
      <c r="B363" s="25" t="s">
        <v>481</v>
      </c>
      <c r="C363" s="32">
        <v>0</v>
      </c>
      <c r="D363" s="32">
        <v>16</v>
      </c>
      <c r="E363" s="32">
        <v>23</v>
      </c>
      <c r="F363" s="32">
        <v>3</v>
      </c>
      <c r="G363" s="32">
        <v>42</v>
      </c>
    </row>
    <row r="364" spans="2:7" ht="13.5" customHeight="1" x14ac:dyDescent="0.15">
      <c r="B364" s="25" t="s">
        <v>482</v>
      </c>
      <c r="C364" s="32">
        <v>0</v>
      </c>
      <c r="D364" s="32">
        <v>10</v>
      </c>
      <c r="E364" s="32">
        <v>24</v>
      </c>
      <c r="F364" s="32">
        <v>3</v>
      </c>
      <c r="G364" s="32">
        <v>37</v>
      </c>
    </row>
    <row r="365" spans="2:7" ht="13.5" customHeight="1" x14ac:dyDescent="0.15">
      <c r="B365" s="25" t="s">
        <v>483</v>
      </c>
      <c r="C365" s="32">
        <v>0</v>
      </c>
      <c r="D365" s="32">
        <v>5</v>
      </c>
      <c r="E365" s="32">
        <v>19</v>
      </c>
      <c r="F365" s="32">
        <v>2</v>
      </c>
      <c r="G365" s="32">
        <v>26</v>
      </c>
    </row>
    <row r="366" spans="2:7" ht="13.5" customHeight="1" x14ac:dyDescent="0.15">
      <c r="B366" s="25" t="s">
        <v>484</v>
      </c>
      <c r="C366" s="32">
        <v>0</v>
      </c>
      <c r="D366" s="32">
        <v>19</v>
      </c>
      <c r="E366" s="32">
        <v>24</v>
      </c>
      <c r="F366" s="32">
        <v>2</v>
      </c>
      <c r="G366" s="32">
        <v>45</v>
      </c>
    </row>
    <row r="367" spans="2:7" ht="13.5" customHeight="1" x14ac:dyDescent="0.15">
      <c r="B367" s="25" t="s">
        <v>485</v>
      </c>
      <c r="C367" s="32">
        <v>0</v>
      </c>
      <c r="D367" s="32">
        <v>3</v>
      </c>
      <c r="E367" s="32">
        <v>17</v>
      </c>
      <c r="F367" s="32">
        <v>1</v>
      </c>
      <c r="G367" s="32">
        <v>21</v>
      </c>
    </row>
    <row r="368" spans="2:7" ht="13.5" customHeight="1" x14ac:dyDescent="0.15">
      <c r="B368" s="25" t="s">
        <v>486</v>
      </c>
      <c r="C368" s="32">
        <v>0</v>
      </c>
      <c r="D368" s="32">
        <v>3</v>
      </c>
      <c r="E368" s="32">
        <v>17</v>
      </c>
      <c r="F368" s="32">
        <v>1</v>
      </c>
      <c r="G368" s="32">
        <v>21</v>
      </c>
    </row>
    <row r="369" spans="2:7" ht="13.5" customHeight="1" x14ac:dyDescent="0.15">
      <c r="B369" s="25" t="s">
        <v>487</v>
      </c>
      <c r="C369" s="32">
        <v>0</v>
      </c>
      <c r="D369" s="32">
        <v>3</v>
      </c>
      <c r="E369" s="32">
        <v>16</v>
      </c>
      <c r="F369" s="32">
        <v>3</v>
      </c>
      <c r="G369" s="32">
        <v>22</v>
      </c>
    </row>
    <row r="370" spans="2:7" ht="13.5" customHeight="1" x14ac:dyDescent="0.15">
      <c r="B370" s="25" t="s">
        <v>488</v>
      </c>
      <c r="C370" s="32">
        <v>0</v>
      </c>
      <c r="D370" s="32">
        <v>11</v>
      </c>
      <c r="E370" s="32">
        <v>19</v>
      </c>
      <c r="F370" s="32">
        <v>0</v>
      </c>
      <c r="G370" s="32">
        <v>30</v>
      </c>
    </row>
    <row r="371" spans="2:7" ht="13.5" customHeight="1" x14ac:dyDescent="0.15">
      <c r="B371" s="25" t="s">
        <v>489</v>
      </c>
      <c r="C371" s="32">
        <v>0</v>
      </c>
      <c r="D371" s="32">
        <v>7</v>
      </c>
      <c r="E371" s="32">
        <v>20</v>
      </c>
      <c r="F371" s="32">
        <v>0</v>
      </c>
      <c r="G371" s="32">
        <v>27</v>
      </c>
    </row>
    <row r="372" spans="2:7" ht="13.5" customHeight="1" x14ac:dyDescent="0.15">
      <c r="B372" s="25" t="s">
        <v>490</v>
      </c>
      <c r="C372" s="32">
        <v>0</v>
      </c>
      <c r="D372" s="32">
        <v>7</v>
      </c>
      <c r="E372" s="32">
        <v>26</v>
      </c>
      <c r="F372" s="32">
        <v>3</v>
      </c>
      <c r="G372" s="32">
        <v>36</v>
      </c>
    </row>
    <row r="373" spans="2:7" ht="13.5" customHeight="1" x14ac:dyDescent="0.15">
      <c r="B373" s="25" t="s">
        <v>491</v>
      </c>
      <c r="C373" s="32">
        <v>0</v>
      </c>
      <c r="D373" s="32">
        <v>6</v>
      </c>
      <c r="E373" s="32">
        <v>20</v>
      </c>
      <c r="F373" s="32">
        <v>3</v>
      </c>
      <c r="G373" s="32">
        <v>29</v>
      </c>
    </row>
    <row r="374" spans="2:7" ht="13.5" customHeight="1" x14ac:dyDescent="0.15">
      <c r="B374" s="25" t="s">
        <v>492</v>
      </c>
      <c r="C374" s="32">
        <v>0</v>
      </c>
      <c r="D374" s="32">
        <v>7</v>
      </c>
      <c r="E374" s="32">
        <v>30</v>
      </c>
      <c r="F374" s="32">
        <v>4</v>
      </c>
      <c r="G374" s="32">
        <v>41</v>
      </c>
    </row>
    <row r="375" spans="2:7" ht="13.5" customHeight="1" x14ac:dyDescent="0.15">
      <c r="B375" s="25" t="s">
        <v>493</v>
      </c>
      <c r="C375" s="32">
        <v>0</v>
      </c>
      <c r="D375" s="32">
        <v>4</v>
      </c>
      <c r="E375" s="32">
        <v>13</v>
      </c>
      <c r="F375" s="32">
        <v>0</v>
      </c>
      <c r="G375" s="32">
        <v>17</v>
      </c>
    </row>
    <row r="376" spans="2:7" ht="13.5" customHeight="1" x14ac:dyDescent="0.15">
      <c r="B376" s="25" t="s">
        <v>494</v>
      </c>
      <c r="C376" s="32">
        <v>0</v>
      </c>
      <c r="D376" s="32">
        <v>10</v>
      </c>
      <c r="E376" s="32">
        <v>11</v>
      </c>
      <c r="F376" s="32">
        <v>2</v>
      </c>
      <c r="G376" s="32">
        <v>26</v>
      </c>
    </row>
    <row r="377" spans="2:7" ht="13.5" customHeight="1" x14ac:dyDescent="0.15">
      <c r="B377" s="25" t="s">
        <v>495</v>
      </c>
      <c r="C377" s="32">
        <v>0</v>
      </c>
      <c r="D377" s="32">
        <v>14</v>
      </c>
      <c r="E377" s="32">
        <v>25</v>
      </c>
      <c r="F377" s="32">
        <v>6</v>
      </c>
      <c r="G377" s="32">
        <v>45</v>
      </c>
    </row>
    <row r="378" spans="2:7" ht="13.5" customHeight="1" x14ac:dyDescent="0.15">
      <c r="B378" s="25" t="s">
        <v>496</v>
      </c>
      <c r="C378" s="32">
        <v>0</v>
      </c>
      <c r="D378" s="32">
        <v>1</v>
      </c>
      <c r="E378" s="32">
        <v>10</v>
      </c>
      <c r="F378" s="32">
        <v>0</v>
      </c>
      <c r="G378" s="32">
        <v>11</v>
      </c>
    </row>
    <row r="379" spans="2:7" ht="13.5" customHeight="1" x14ac:dyDescent="0.15">
      <c r="B379" s="25" t="s">
        <v>497</v>
      </c>
      <c r="C379" s="32">
        <v>0</v>
      </c>
      <c r="D379" s="32">
        <v>6</v>
      </c>
      <c r="E379" s="32">
        <v>15</v>
      </c>
      <c r="F379" s="32">
        <v>3</v>
      </c>
      <c r="G379" s="32">
        <v>24</v>
      </c>
    </row>
    <row r="380" spans="2:7" ht="13.5" customHeight="1" x14ac:dyDescent="0.15">
      <c r="B380" s="25" t="s">
        <v>498</v>
      </c>
      <c r="C380" s="32">
        <v>0</v>
      </c>
      <c r="D380" s="32">
        <v>14</v>
      </c>
      <c r="E380" s="32">
        <v>28</v>
      </c>
      <c r="F380" s="32">
        <v>1</v>
      </c>
      <c r="G380" s="32">
        <v>43</v>
      </c>
    </row>
    <row r="381" spans="2:7" ht="13.5" customHeight="1" x14ac:dyDescent="0.15">
      <c r="B381" s="25" t="s">
        <v>499</v>
      </c>
      <c r="C381" s="32">
        <v>0</v>
      </c>
      <c r="D381" s="32">
        <v>6</v>
      </c>
      <c r="E381" s="32">
        <v>21</v>
      </c>
      <c r="F381" s="32">
        <v>3</v>
      </c>
      <c r="G381" s="32">
        <v>30</v>
      </c>
    </row>
    <row r="382" spans="2:7" ht="13.5" customHeight="1" x14ac:dyDescent="0.15">
      <c r="B382" s="25" t="s">
        <v>500</v>
      </c>
      <c r="C382" s="32">
        <v>0</v>
      </c>
      <c r="D382" s="32">
        <v>11</v>
      </c>
      <c r="E382" s="32">
        <v>29</v>
      </c>
      <c r="F382" s="32">
        <v>3</v>
      </c>
      <c r="G382" s="32">
        <v>43</v>
      </c>
    </row>
    <row r="383" spans="2:7" ht="13.5" customHeight="1" x14ac:dyDescent="0.15">
      <c r="B383" s="25" t="s">
        <v>501</v>
      </c>
      <c r="C383" s="32">
        <v>0</v>
      </c>
      <c r="D383" s="32">
        <v>11</v>
      </c>
      <c r="E383" s="32">
        <v>39</v>
      </c>
      <c r="F383" s="32">
        <v>5</v>
      </c>
      <c r="G383" s="32">
        <v>55</v>
      </c>
    </row>
    <row r="384" spans="2:7" ht="13.5" customHeight="1" x14ac:dyDescent="0.15">
      <c r="B384" s="25" t="s">
        <v>502</v>
      </c>
      <c r="C384" s="32">
        <v>0</v>
      </c>
      <c r="D384" s="32">
        <v>12</v>
      </c>
      <c r="E384" s="32">
        <v>37</v>
      </c>
      <c r="F384" s="32">
        <v>6</v>
      </c>
      <c r="G384" s="32">
        <v>55</v>
      </c>
    </row>
    <row r="385" spans="2:7" ht="13.5" customHeight="1" x14ac:dyDescent="0.15">
      <c r="B385" s="25" t="s">
        <v>503</v>
      </c>
      <c r="C385" s="32">
        <v>0</v>
      </c>
      <c r="D385" s="32">
        <v>17</v>
      </c>
      <c r="E385" s="32">
        <v>27</v>
      </c>
      <c r="F385" s="32">
        <v>0</v>
      </c>
      <c r="G385" s="32">
        <v>44</v>
      </c>
    </row>
    <row r="386" spans="2:7" ht="13.5" customHeight="1" x14ac:dyDescent="0.15">
      <c r="B386" s="25" t="s">
        <v>504</v>
      </c>
      <c r="C386" s="32">
        <v>0</v>
      </c>
      <c r="D386" s="32">
        <v>10</v>
      </c>
      <c r="E386" s="32">
        <v>28</v>
      </c>
      <c r="F386" s="32">
        <v>1</v>
      </c>
      <c r="G386" s="32">
        <v>39</v>
      </c>
    </row>
    <row r="387" spans="2:7" ht="13.5" customHeight="1" x14ac:dyDescent="0.15">
      <c r="B387" s="25" t="s">
        <v>505</v>
      </c>
      <c r="C387" s="32">
        <v>0</v>
      </c>
      <c r="D387" s="32">
        <v>12</v>
      </c>
      <c r="E387" s="32">
        <v>36</v>
      </c>
      <c r="F387" s="32">
        <v>2</v>
      </c>
      <c r="G387" s="32">
        <v>50</v>
      </c>
    </row>
    <row r="388" spans="2:7" ht="13.5" customHeight="1" x14ac:dyDescent="0.15">
      <c r="B388" s="25" t="s">
        <v>506</v>
      </c>
      <c r="C388" s="32">
        <v>0</v>
      </c>
      <c r="D388" s="32">
        <v>15</v>
      </c>
      <c r="E388" s="32">
        <v>33</v>
      </c>
      <c r="F388" s="32">
        <v>3</v>
      </c>
      <c r="G388" s="32">
        <v>51</v>
      </c>
    </row>
    <row r="389" spans="2:7" ht="13.5" customHeight="1" x14ac:dyDescent="0.15">
      <c r="B389" s="25" t="s">
        <v>507</v>
      </c>
      <c r="C389" s="32">
        <v>0</v>
      </c>
      <c r="D389" s="32">
        <v>17</v>
      </c>
      <c r="E389" s="32">
        <v>18</v>
      </c>
      <c r="F389" s="32">
        <v>7</v>
      </c>
      <c r="G389" s="32">
        <v>42</v>
      </c>
    </row>
    <row r="390" spans="2:7" ht="13.5" customHeight="1" x14ac:dyDescent="0.15">
      <c r="B390" s="25" t="s">
        <v>508</v>
      </c>
      <c r="C390" s="32">
        <v>0</v>
      </c>
      <c r="D390" s="32">
        <v>13</v>
      </c>
      <c r="E390" s="32">
        <v>44</v>
      </c>
      <c r="F390" s="32">
        <v>6</v>
      </c>
      <c r="G390" s="32">
        <v>63</v>
      </c>
    </row>
    <row r="391" spans="2:7" ht="13.5" customHeight="1" x14ac:dyDescent="0.15">
      <c r="B391" s="25" t="s">
        <v>509</v>
      </c>
      <c r="C391" s="32">
        <v>0</v>
      </c>
      <c r="D391" s="32">
        <v>13</v>
      </c>
      <c r="E391" s="32">
        <v>25</v>
      </c>
      <c r="F391" s="32">
        <v>7</v>
      </c>
      <c r="G391" s="32">
        <v>45</v>
      </c>
    </row>
    <row r="392" spans="2:7" ht="13.5" customHeight="1" x14ac:dyDescent="0.15">
      <c r="B392" s="25" t="s">
        <v>510</v>
      </c>
      <c r="C392" s="32">
        <v>0</v>
      </c>
      <c r="D392" s="32">
        <v>11</v>
      </c>
      <c r="E392" s="32">
        <v>37</v>
      </c>
      <c r="F392" s="32">
        <v>2</v>
      </c>
      <c r="G392" s="32">
        <v>50</v>
      </c>
    </row>
    <row r="393" spans="2:7" ht="13.5" customHeight="1" x14ac:dyDescent="0.15">
      <c r="B393" s="25" t="s">
        <v>961</v>
      </c>
      <c r="C393" s="32">
        <v>0</v>
      </c>
      <c r="D393" s="32">
        <v>14</v>
      </c>
      <c r="E393" s="32">
        <v>36</v>
      </c>
      <c r="F393" s="32">
        <v>8</v>
      </c>
      <c r="G393" s="32">
        <v>58</v>
      </c>
    </row>
    <row r="394" spans="2:7" ht="13.5" customHeight="1" x14ac:dyDescent="0.15">
      <c r="B394" s="25" t="s">
        <v>963</v>
      </c>
      <c r="C394" s="32">
        <v>0</v>
      </c>
      <c r="D394" s="32">
        <v>10</v>
      </c>
      <c r="E394" s="32">
        <v>28</v>
      </c>
      <c r="F394" s="32">
        <v>1</v>
      </c>
      <c r="G394" s="32">
        <v>39</v>
      </c>
    </row>
    <row r="395" spans="2:7" ht="13.5" customHeight="1" x14ac:dyDescent="0.15">
      <c r="B395" s="25" t="s">
        <v>965</v>
      </c>
      <c r="C395" s="32">
        <v>0</v>
      </c>
      <c r="D395" s="32">
        <v>17</v>
      </c>
      <c r="E395" s="32">
        <v>34</v>
      </c>
      <c r="F395" s="32">
        <v>6</v>
      </c>
      <c r="G395" s="32">
        <v>57</v>
      </c>
    </row>
    <row r="396" spans="2:7" ht="13.5" customHeight="1" x14ac:dyDescent="0.15">
      <c r="B396" s="25" t="s">
        <v>967</v>
      </c>
      <c r="C396" s="32">
        <v>0</v>
      </c>
      <c r="D396" s="32">
        <v>23</v>
      </c>
      <c r="E396" s="32">
        <v>45</v>
      </c>
      <c r="F396" s="32">
        <v>2</v>
      </c>
      <c r="G396" s="32">
        <v>70</v>
      </c>
    </row>
    <row r="397" spans="2:7" ht="13.5" customHeight="1" x14ac:dyDescent="0.15">
      <c r="B397" s="25" t="s">
        <v>970</v>
      </c>
      <c r="C397" s="32">
        <v>0</v>
      </c>
      <c r="D397" s="32">
        <v>18</v>
      </c>
      <c r="E397" s="32">
        <v>33</v>
      </c>
      <c r="F397" s="32">
        <v>2</v>
      </c>
      <c r="G397" s="32">
        <v>53</v>
      </c>
    </row>
    <row r="398" spans="2:7" ht="13.5" customHeight="1" x14ac:dyDescent="0.15">
      <c r="B398" s="25" t="s">
        <v>972</v>
      </c>
      <c r="C398" s="32">
        <v>0</v>
      </c>
      <c r="D398" s="32">
        <v>11</v>
      </c>
      <c r="E398" s="32">
        <v>31</v>
      </c>
      <c r="F398" s="32">
        <v>5</v>
      </c>
      <c r="G398" s="32">
        <v>47</v>
      </c>
    </row>
    <row r="399" spans="2:7" ht="13.5" customHeight="1" x14ac:dyDescent="0.15">
      <c r="B399" s="25" t="s">
        <v>973</v>
      </c>
      <c r="C399" s="32">
        <v>0</v>
      </c>
      <c r="D399" s="32">
        <v>18</v>
      </c>
      <c r="E399" s="32">
        <v>42</v>
      </c>
      <c r="F399" s="32">
        <v>7</v>
      </c>
      <c r="G399" s="32">
        <v>67</v>
      </c>
    </row>
    <row r="400" spans="2:7" ht="13.5" customHeight="1" x14ac:dyDescent="0.15">
      <c r="B400" s="25" t="s">
        <v>976</v>
      </c>
      <c r="C400" s="32">
        <v>0</v>
      </c>
      <c r="D400" s="32">
        <v>23</v>
      </c>
      <c r="E400" s="32">
        <v>32</v>
      </c>
      <c r="F400" s="32">
        <v>6</v>
      </c>
      <c r="G400" s="32">
        <v>61</v>
      </c>
    </row>
    <row r="401" spans="2:7" ht="13.5" customHeight="1" x14ac:dyDescent="0.15">
      <c r="B401" s="25" t="s">
        <v>979</v>
      </c>
      <c r="C401" s="32">
        <v>0</v>
      </c>
      <c r="D401" s="32">
        <v>8</v>
      </c>
      <c r="E401" s="32">
        <v>29</v>
      </c>
      <c r="F401" s="32">
        <v>7</v>
      </c>
      <c r="G401" s="32">
        <v>44</v>
      </c>
    </row>
    <row r="402" spans="2:7" ht="13.5" customHeight="1" x14ac:dyDescent="0.15">
      <c r="B402" s="25" t="s">
        <v>981</v>
      </c>
      <c r="C402" s="32">
        <v>0</v>
      </c>
      <c r="D402" s="32">
        <v>6</v>
      </c>
      <c r="E402" s="32">
        <v>25</v>
      </c>
      <c r="F402" s="32">
        <v>6</v>
      </c>
      <c r="G402" s="32">
        <v>37</v>
      </c>
    </row>
    <row r="403" spans="2:7" ht="13.5" customHeight="1" x14ac:dyDescent="0.15">
      <c r="B403" s="25" t="s">
        <v>984</v>
      </c>
      <c r="C403" s="32">
        <v>0</v>
      </c>
      <c r="D403" s="32">
        <v>11</v>
      </c>
      <c r="E403" s="32">
        <v>46</v>
      </c>
      <c r="F403" s="32">
        <v>6</v>
      </c>
      <c r="G403" s="32">
        <v>63</v>
      </c>
    </row>
    <row r="404" spans="2:7" ht="13.5" customHeight="1" x14ac:dyDescent="0.15">
      <c r="B404" s="25" t="s">
        <v>986</v>
      </c>
      <c r="C404" s="32">
        <v>0</v>
      </c>
      <c r="D404" s="32">
        <v>9</v>
      </c>
      <c r="E404" s="32">
        <v>35</v>
      </c>
      <c r="F404" s="32">
        <v>0</v>
      </c>
      <c r="G404" s="32">
        <v>44</v>
      </c>
    </row>
    <row r="405" spans="2:7" ht="13.5" customHeight="1" x14ac:dyDescent="0.15">
      <c r="B405" s="25" t="s">
        <v>988</v>
      </c>
      <c r="C405" s="32">
        <v>0</v>
      </c>
      <c r="D405" s="32">
        <v>16</v>
      </c>
      <c r="E405" s="32">
        <v>56</v>
      </c>
      <c r="F405" s="32">
        <v>2</v>
      </c>
      <c r="G405" s="32">
        <v>74</v>
      </c>
    </row>
    <row r="406" spans="2:7" ht="13.5" customHeight="1" x14ac:dyDescent="0.15">
      <c r="B406" s="25" t="s">
        <v>990</v>
      </c>
      <c r="C406" s="32">
        <v>0</v>
      </c>
      <c r="D406" s="32">
        <v>11</v>
      </c>
      <c r="E406" s="32">
        <v>62</v>
      </c>
      <c r="F406" s="32">
        <v>2</v>
      </c>
      <c r="G406" s="32">
        <v>75</v>
      </c>
    </row>
    <row r="407" spans="2:7" ht="13.5" customHeight="1" x14ac:dyDescent="0.15">
      <c r="B407" s="25" t="s">
        <v>991</v>
      </c>
      <c r="C407" s="32">
        <v>0</v>
      </c>
      <c r="D407" s="32">
        <v>16</v>
      </c>
      <c r="E407" s="32">
        <v>50</v>
      </c>
      <c r="F407" s="32">
        <v>5</v>
      </c>
      <c r="G407" s="32">
        <v>71</v>
      </c>
    </row>
    <row r="408" spans="2:7" ht="13.5" customHeight="1" x14ac:dyDescent="0.15">
      <c r="B408" s="25" t="s">
        <v>994</v>
      </c>
      <c r="C408" s="32">
        <v>0</v>
      </c>
      <c r="D408" s="32">
        <v>22</v>
      </c>
      <c r="E408" s="32">
        <v>36</v>
      </c>
      <c r="F408" s="32">
        <v>3</v>
      </c>
      <c r="G408" s="32">
        <v>61</v>
      </c>
    </row>
    <row r="409" spans="2:7" ht="13.5" customHeight="1" x14ac:dyDescent="0.15">
      <c r="B409" s="25" t="s">
        <v>995</v>
      </c>
      <c r="C409" s="32">
        <v>0</v>
      </c>
      <c r="D409" s="32">
        <v>32</v>
      </c>
      <c r="E409" s="32">
        <v>46</v>
      </c>
      <c r="F409" s="32">
        <v>7</v>
      </c>
      <c r="G409" s="32">
        <v>85</v>
      </c>
    </row>
    <row r="410" spans="2:7" ht="13.5" customHeight="1" x14ac:dyDescent="0.15">
      <c r="B410" s="25" t="s">
        <v>997</v>
      </c>
      <c r="C410" s="32">
        <v>0</v>
      </c>
      <c r="D410" s="32">
        <v>9</v>
      </c>
      <c r="E410" s="32">
        <v>40</v>
      </c>
      <c r="F410" s="32">
        <v>2</v>
      </c>
      <c r="G410" s="32">
        <v>51</v>
      </c>
    </row>
    <row r="411" spans="2:7" ht="13.5" customHeight="1" x14ac:dyDescent="0.15">
      <c r="B411" s="25" t="s">
        <v>999</v>
      </c>
      <c r="C411" s="32">
        <v>0</v>
      </c>
      <c r="D411" s="32">
        <v>9</v>
      </c>
      <c r="E411" s="32">
        <v>36</v>
      </c>
      <c r="F411" s="32">
        <v>0</v>
      </c>
      <c r="G411" s="32">
        <v>45</v>
      </c>
    </row>
    <row r="412" spans="2:7" ht="13.5" customHeight="1" x14ac:dyDescent="0.15">
      <c r="B412" s="25" t="s">
        <v>1001</v>
      </c>
      <c r="C412" s="32">
        <v>0</v>
      </c>
      <c r="D412" s="32">
        <v>9</v>
      </c>
      <c r="E412" s="32">
        <v>36</v>
      </c>
      <c r="F412" s="32">
        <v>0</v>
      </c>
      <c r="G412" s="32">
        <v>45</v>
      </c>
    </row>
    <row r="413" spans="2:7" ht="13.5" customHeight="1" x14ac:dyDescent="0.15">
      <c r="B413" s="25" t="s">
        <v>1002</v>
      </c>
      <c r="C413" s="32">
        <v>0</v>
      </c>
      <c r="D413" s="32">
        <v>11</v>
      </c>
      <c r="E413" s="32">
        <v>39</v>
      </c>
      <c r="F413" s="32">
        <v>1</v>
      </c>
      <c r="G413" s="32">
        <v>51</v>
      </c>
    </row>
    <row r="414" spans="2:7" ht="13.5" customHeight="1" x14ac:dyDescent="0.15">
      <c r="B414" s="25" t="s">
        <v>1006</v>
      </c>
      <c r="C414" s="32">
        <v>0</v>
      </c>
      <c r="D414" s="32">
        <v>20</v>
      </c>
      <c r="E414" s="32">
        <v>51</v>
      </c>
      <c r="F414" s="32">
        <v>1</v>
      </c>
      <c r="G414" s="32">
        <v>72</v>
      </c>
    </row>
    <row r="415" spans="2:7" ht="13.5" customHeight="1" x14ac:dyDescent="0.15">
      <c r="B415" s="25" t="s">
        <v>1007</v>
      </c>
      <c r="C415" s="32">
        <v>0</v>
      </c>
      <c r="D415" s="32">
        <v>13</v>
      </c>
      <c r="E415" s="32">
        <v>55</v>
      </c>
      <c r="F415" s="32">
        <v>4</v>
      </c>
      <c r="G415" s="32">
        <v>72</v>
      </c>
    </row>
    <row r="416" spans="2:7" ht="13.5" customHeight="1" x14ac:dyDescent="0.15">
      <c r="B416" s="25" t="s">
        <v>1009</v>
      </c>
      <c r="C416" s="32">
        <v>0</v>
      </c>
      <c r="D416" s="32">
        <v>25</v>
      </c>
      <c r="E416" s="32">
        <v>54</v>
      </c>
      <c r="F416" s="32">
        <v>4</v>
      </c>
      <c r="G416" s="32">
        <v>83</v>
      </c>
    </row>
    <row r="417" spans="2:7" ht="13.5" customHeight="1" x14ac:dyDescent="0.15">
      <c r="B417" s="25" t="s">
        <v>1011</v>
      </c>
      <c r="C417" s="32">
        <v>0</v>
      </c>
      <c r="D417" s="32">
        <v>23</v>
      </c>
      <c r="E417" s="32">
        <v>50</v>
      </c>
      <c r="F417" s="32">
        <v>8</v>
      </c>
      <c r="G417" s="32">
        <v>81</v>
      </c>
    </row>
    <row r="418" spans="2:7" ht="13.5" customHeight="1" x14ac:dyDescent="0.15">
      <c r="B418" s="25" t="s">
        <v>1013</v>
      </c>
      <c r="C418" s="32">
        <v>0</v>
      </c>
      <c r="D418" s="32">
        <v>12</v>
      </c>
      <c r="E418" s="32">
        <v>56</v>
      </c>
      <c r="F418" s="32">
        <v>8</v>
      </c>
      <c r="G418" s="32">
        <v>76</v>
      </c>
    </row>
    <row r="419" spans="2:7" ht="13.5" customHeight="1" x14ac:dyDescent="0.15">
      <c r="B419" s="25" t="s">
        <v>1016</v>
      </c>
      <c r="C419" s="32">
        <v>0</v>
      </c>
      <c r="D419" s="32">
        <v>4</v>
      </c>
      <c r="E419" s="32">
        <v>52</v>
      </c>
      <c r="F419" s="32">
        <v>4</v>
      </c>
      <c r="G419" s="32">
        <v>60</v>
      </c>
    </row>
    <row r="420" spans="2:7" ht="13.5" customHeight="1" x14ac:dyDescent="0.15">
      <c r="B420" s="25" t="s">
        <v>1017</v>
      </c>
      <c r="C420" s="32">
        <v>0</v>
      </c>
      <c r="D420" s="32">
        <v>11</v>
      </c>
      <c r="E420" s="32">
        <v>45</v>
      </c>
      <c r="F420" s="32">
        <v>3</v>
      </c>
      <c r="G420" s="32">
        <v>59</v>
      </c>
    </row>
    <row r="421" spans="2:7" ht="13.5" customHeight="1" x14ac:dyDescent="0.15">
      <c r="B421" s="25" t="s">
        <v>1020</v>
      </c>
      <c r="C421" s="32">
        <v>0</v>
      </c>
      <c r="D421" s="32">
        <v>8</v>
      </c>
      <c r="E421" s="32">
        <v>44</v>
      </c>
      <c r="F421" s="32">
        <v>2</v>
      </c>
      <c r="G421" s="32">
        <v>54</v>
      </c>
    </row>
    <row r="422" spans="2:7" ht="13.5" customHeight="1" x14ac:dyDescent="0.15">
      <c r="B422" s="25" t="s">
        <v>1021</v>
      </c>
      <c r="C422" s="32">
        <v>0</v>
      </c>
      <c r="D422" s="32">
        <v>9</v>
      </c>
      <c r="E422" s="32">
        <v>50</v>
      </c>
      <c r="F422" s="32">
        <v>5</v>
      </c>
      <c r="G422" s="32">
        <v>54</v>
      </c>
    </row>
    <row r="423" spans="2:7" ht="13.5" customHeight="1" x14ac:dyDescent="0.15">
      <c r="B423" s="25" t="s">
        <v>1023</v>
      </c>
      <c r="C423" s="32">
        <v>0</v>
      </c>
      <c r="D423" s="32">
        <v>13</v>
      </c>
      <c r="E423" s="32">
        <v>47</v>
      </c>
      <c r="F423" s="32">
        <v>4</v>
      </c>
      <c r="G423" s="32">
        <v>50</v>
      </c>
    </row>
    <row r="424" spans="2:7" ht="13.5" customHeight="1" x14ac:dyDescent="0.15">
      <c r="B424" s="25" t="s">
        <v>1026</v>
      </c>
      <c r="C424" s="32">
        <v>0</v>
      </c>
      <c r="D424" s="32">
        <v>11</v>
      </c>
      <c r="E424" s="32">
        <v>41</v>
      </c>
      <c r="F424" s="32">
        <v>6</v>
      </c>
      <c r="G424" s="32">
        <f t="shared" ref="G424:G431" si="0">C424+D424+E424+F424</f>
        <v>58</v>
      </c>
    </row>
    <row r="425" spans="2:7" ht="13.5" customHeight="1" x14ac:dyDescent="0.15">
      <c r="B425" s="25" t="s">
        <v>1027</v>
      </c>
      <c r="C425" s="32">
        <v>0</v>
      </c>
      <c r="D425" s="32">
        <v>7</v>
      </c>
      <c r="E425" s="32">
        <v>41</v>
      </c>
      <c r="F425" s="32">
        <v>2</v>
      </c>
      <c r="G425" s="32">
        <f t="shared" si="0"/>
        <v>50</v>
      </c>
    </row>
    <row r="426" spans="2:7" ht="13.5" customHeight="1" x14ac:dyDescent="0.15">
      <c r="B426" s="25" t="s">
        <v>1029</v>
      </c>
      <c r="C426" s="32">
        <v>0</v>
      </c>
      <c r="D426" s="32">
        <v>5</v>
      </c>
      <c r="E426" s="32">
        <v>37</v>
      </c>
      <c r="F426" s="32">
        <v>3</v>
      </c>
      <c r="G426" s="32">
        <f t="shared" si="0"/>
        <v>45</v>
      </c>
    </row>
    <row r="427" spans="2:7" ht="13.5" customHeight="1" x14ac:dyDescent="0.15">
      <c r="B427" s="25" t="s">
        <v>1031</v>
      </c>
      <c r="C427" s="32">
        <v>0</v>
      </c>
      <c r="D427" s="32">
        <v>5</v>
      </c>
      <c r="E427" s="32">
        <v>26</v>
      </c>
      <c r="F427" s="32">
        <v>1</v>
      </c>
      <c r="G427" s="32">
        <f t="shared" si="0"/>
        <v>32</v>
      </c>
    </row>
    <row r="428" spans="2:7" ht="13.5" customHeight="1" x14ac:dyDescent="0.15">
      <c r="B428" s="25" t="s">
        <v>1033</v>
      </c>
      <c r="C428" s="32">
        <v>0</v>
      </c>
      <c r="D428" s="32">
        <v>5</v>
      </c>
      <c r="E428" s="32">
        <v>25</v>
      </c>
      <c r="F428" s="32">
        <v>1</v>
      </c>
      <c r="G428" s="32">
        <f t="shared" si="0"/>
        <v>31</v>
      </c>
    </row>
    <row r="429" spans="2:7" ht="13.5" customHeight="1" x14ac:dyDescent="0.15">
      <c r="B429" s="25" t="s">
        <v>1035</v>
      </c>
      <c r="C429" s="32">
        <v>0</v>
      </c>
      <c r="D429" s="32">
        <v>5</v>
      </c>
      <c r="E429" s="32">
        <v>19</v>
      </c>
      <c r="F429" s="32">
        <v>2</v>
      </c>
      <c r="G429" s="32">
        <f t="shared" si="0"/>
        <v>26</v>
      </c>
    </row>
    <row r="430" spans="2:7" ht="13.5" customHeight="1" x14ac:dyDescent="0.15">
      <c r="B430" s="25" t="s">
        <v>1037</v>
      </c>
      <c r="C430" s="32">
        <v>0</v>
      </c>
      <c r="D430" s="32">
        <v>5</v>
      </c>
      <c r="E430" s="32">
        <v>28</v>
      </c>
      <c r="F430" s="32">
        <v>2</v>
      </c>
      <c r="G430" s="32">
        <f t="shared" si="0"/>
        <v>35</v>
      </c>
    </row>
    <row r="431" spans="2:7" ht="13.5" customHeight="1" x14ac:dyDescent="0.15">
      <c r="B431" s="25" t="s">
        <v>1039</v>
      </c>
      <c r="C431" s="32">
        <v>0</v>
      </c>
      <c r="D431" s="32">
        <v>5</v>
      </c>
      <c r="E431" s="32">
        <v>34</v>
      </c>
      <c r="F431" s="32">
        <v>4</v>
      </c>
      <c r="G431" s="32">
        <f t="shared" si="0"/>
        <v>43</v>
      </c>
    </row>
    <row r="432" spans="2:7" ht="13.5" customHeight="1" x14ac:dyDescent="0.15">
      <c r="B432" s="25" t="s">
        <v>1041</v>
      </c>
      <c r="C432" s="32">
        <v>0</v>
      </c>
      <c r="D432" s="32">
        <v>5</v>
      </c>
      <c r="E432" s="32">
        <v>32</v>
      </c>
      <c r="F432" s="32">
        <v>4</v>
      </c>
      <c r="G432" s="32">
        <v>41</v>
      </c>
    </row>
    <row r="433" spans="2:7" ht="13.5" customHeight="1" x14ac:dyDescent="0.15">
      <c r="B433" s="25" t="s">
        <v>1044</v>
      </c>
      <c r="C433" s="32">
        <v>0</v>
      </c>
      <c r="D433" s="32">
        <v>5</v>
      </c>
      <c r="E433" s="32">
        <v>28</v>
      </c>
      <c r="F433" s="32">
        <v>3</v>
      </c>
      <c r="G433" s="32">
        <v>36</v>
      </c>
    </row>
    <row r="434" spans="2:7" ht="13.5" customHeight="1" x14ac:dyDescent="0.15">
      <c r="B434" s="25" t="s">
        <v>1047</v>
      </c>
      <c r="C434" s="32">
        <v>0</v>
      </c>
      <c r="D434" s="32">
        <v>5</v>
      </c>
      <c r="E434" s="32">
        <v>34</v>
      </c>
      <c r="F434" s="32">
        <v>5</v>
      </c>
      <c r="G434" s="32">
        <v>44</v>
      </c>
    </row>
    <row r="435" spans="2:7" ht="13.5" customHeight="1" x14ac:dyDescent="0.15">
      <c r="B435" s="25" t="s">
        <v>1050</v>
      </c>
      <c r="C435" s="32">
        <v>0</v>
      </c>
      <c r="D435" s="32">
        <v>4</v>
      </c>
      <c r="E435" s="32">
        <v>33</v>
      </c>
      <c r="F435" s="32">
        <v>2</v>
      </c>
      <c r="G435" s="32">
        <v>39</v>
      </c>
    </row>
    <row r="436" spans="2:7" ht="14.25" customHeight="1" x14ac:dyDescent="0.15">
      <c r="B436" s="25" t="s">
        <v>1052</v>
      </c>
      <c r="C436" s="32">
        <v>0</v>
      </c>
      <c r="D436" s="32">
        <v>5</v>
      </c>
      <c r="E436" s="32">
        <v>26</v>
      </c>
      <c r="F436" s="32">
        <v>3</v>
      </c>
      <c r="G436" s="32">
        <v>34</v>
      </c>
    </row>
    <row r="437" spans="2:7" ht="14.25" customHeight="1" x14ac:dyDescent="0.15">
      <c r="B437" s="25" t="s">
        <v>1056</v>
      </c>
      <c r="C437" s="32">
        <v>0</v>
      </c>
      <c r="D437" s="32">
        <v>5</v>
      </c>
      <c r="E437" s="32">
        <v>27</v>
      </c>
      <c r="F437" s="32">
        <v>4</v>
      </c>
      <c r="G437" s="32">
        <v>36</v>
      </c>
    </row>
    <row r="438" spans="2:7" ht="14.25" customHeight="1" x14ac:dyDescent="0.15">
      <c r="B438" s="25" t="s">
        <v>1059</v>
      </c>
      <c r="C438" s="32">
        <v>0</v>
      </c>
      <c r="D438" s="32">
        <v>5</v>
      </c>
      <c r="E438" s="32">
        <v>25</v>
      </c>
      <c r="F438" s="32">
        <v>3</v>
      </c>
      <c r="G438" s="32">
        <v>33</v>
      </c>
    </row>
    <row r="439" spans="2:7" ht="14.25" customHeight="1" x14ac:dyDescent="0.15">
      <c r="B439" s="25" t="s">
        <v>1062</v>
      </c>
      <c r="C439" s="32">
        <v>0</v>
      </c>
      <c r="D439" s="32">
        <v>19</v>
      </c>
      <c r="E439" s="32">
        <v>38</v>
      </c>
      <c r="F439" s="32">
        <v>10</v>
      </c>
      <c r="G439" s="32">
        <v>67</v>
      </c>
    </row>
    <row r="440" spans="2:7" ht="15" customHeight="1" x14ac:dyDescent="0.15">
      <c r="B440" s="25" t="s">
        <v>1065</v>
      </c>
      <c r="C440" s="32">
        <v>0</v>
      </c>
      <c r="D440" s="32">
        <v>10</v>
      </c>
      <c r="E440" s="32">
        <v>63</v>
      </c>
      <c r="F440" s="32">
        <v>7</v>
      </c>
      <c r="G440" s="32">
        <v>80</v>
      </c>
    </row>
    <row r="441" spans="2:7" ht="15" customHeight="1" x14ac:dyDescent="0.15">
      <c r="B441" s="25" t="s">
        <v>1077</v>
      </c>
      <c r="C441" s="32">
        <v>1</v>
      </c>
      <c r="D441" s="32">
        <v>11</v>
      </c>
      <c r="E441" s="32">
        <v>46</v>
      </c>
      <c r="F441" s="32">
        <v>11</v>
      </c>
      <c r="G441" s="32">
        <v>69</v>
      </c>
    </row>
    <row r="442" spans="2:7" ht="15" customHeight="1" x14ac:dyDescent="0.15">
      <c r="B442" s="25" t="s">
        <v>1081</v>
      </c>
      <c r="C442" s="32">
        <v>6</v>
      </c>
      <c r="D442" s="32">
        <v>14</v>
      </c>
      <c r="E442" s="32">
        <v>34</v>
      </c>
      <c r="F442" s="32">
        <v>7</v>
      </c>
      <c r="G442" s="32">
        <v>61</v>
      </c>
    </row>
    <row r="443" spans="2:7" ht="15" customHeight="1" x14ac:dyDescent="0.15">
      <c r="B443" s="25" t="s">
        <v>1084</v>
      </c>
      <c r="C443" s="32">
        <v>2</v>
      </c>
      <c r="D443" s="32">
        <v>20</v>
      </c>
      <c r="E443" s="32">
        <v>31</v>
      </c>
      <c r="F443" s="32">
        <v>10</v>
      </c>
      <c r="G443" s="32">
        <v>63</v>
      </c>
    </row>
    <row r="444" spans="2:7" x14ac:dyDescent="0.15">
      <c r="B444" s="25" t="s">
        <v>1086</v>
      </c>
      <c r="C444" s="32">
        <v>5</v>
      </c>
      <c r="D444" s="32">
        <v>16</v>
      </c>
      <c r="E444" s="32">
        <v>36</v>
      </c>
      <c r="F444" s="32">
        <v>9</v>
      </c>
      <c r="G444" s="32">
        <v>66</v>
      </c>
    </row>
    <row r="445" spans="2:7" x14ac:dyDescent="0.15">
      <c r="B445" s="25" t="s">
        <v>1089</v>
      </c>
      <c r="C445" s="32">
        <v>0</v>
      </c>
      <c r="D445" s="32">
        <v>9</v>
      </c>
      <c r="E445" s="32">
        <v>25</v>
      </c>
      <c r="F445" s="32">
        <v>13</v>
      </c>
      <c r="G445" s="32">
        <v>47</v>
      </c>
    </row>
    <row r="446" spans="2:7" x14ac:dyDescent="0.15">
      <c r="B446" s="25" t="s">
        <v>1092</v>
      </c>
      <c r="C446" s="32">
        <v>0</v>
      </c>
      <c r="D446" s="32">
        <v>22</v>
      </c>
      <c r="E446" s="32">
        <v>42</v>
      </c>
      <c r="F446" s="32">
        <v>10</v>
      </c>
      <c r="G446" s="32">
        <v>74</v>
      </c>
    </row>
    <row r="447" spans="2:7" x14ac:dyDescent="0.15">
      <c r="B447" s="25" t="s">
        <v>1095</v>
      </c>
      <c r="C447" s="32">
        <v>0</v>
      </c>
      <c r="D447" s="32">
        <v>14</v>
      </c>
      <c r="E447" s="32">
        <v>41</v>
      </c>
      <c r="F447" s="32">
        <v>6</v>
      </c>
      <c r="G447" s="32">
        <v>61</v>
      </c>
    </row>
    <row r="448" spans="2:7" x14ac:dyDescent="0.15">
      <c r="B448" s="25" t="s">
        <v>1113</v>
      </c>
      <c r="C448" s="32">
        <v>0</v>
      </c>
      <c r="D448" s="32">
        <v>8</v>
      </c>
      <c r="E448" s="32">
        <v>41</v>
      </c>
      <c r="F448" s="32">
        <v>6</v>
      </c>
      <c r="G448" s="32">
        <v>55</v>
      </c>
    </row>
    <row r="449" spans="2:7" x14ac:dyDescent="0.15">
      <c r="B449" s="25" t="s">
        <v>1116</v>
      </c>
      <c r="C449" s="32">
        <v>1</v>
      </c>
      <c r="D449" s="32">
        <v>8</v>
      </c>
      <c r="E449" s="32">
        <v>29</v>
      </c>
      <c r="F449" s="32">
        <v>6</v>
      </c>
      <c r="G449" s="32">
        <v>44</v>
      </c>
    </row>
    <row r="450" spans="2:7" x14ac:dyDescent="0.15">
      <c r="B450" s="25" t="s">
        <v>1119</v>
      </c>
      <c r="C450" s="32">
        <v>1</v>
      </c>
      <c r="D450" s="32">
        <v>10</v>
      </c>
      <c r="E450" s="32">
        <v>30</v>
      </c>
      <c r="F450" s="32">
        <v>3</v>
      </c>
      <c r="G450" s="32">
        <v>44</v>
      </c>
    </row>
    <row r="451" spans="2:7" x14ac:dyDescent="0.15">
      <c r="B451" s="25" t="s">
        <v>1122</v>
      </c>
      <c r="C451" s="32">
        <v>2</v>
      </c>
      <c r="D451" s="32">
        <v>18</v>
      </c>
      <c r="E451" s="32">
        <v>24</v>
      </c>
      <c r="F451" s="32">
        <v>2</v>
      </c>
      <c r="G451" s="32">
        <v>46</v>
      </c>
    </row>
    <row r="452" spans="2:7" x14ac:dyDescent="0.15">
      <c r="B452" s="25" t="s">
        <v>1125</v>
      </c>
      <c r="C452" s="32">
        <v>0</v>
      </c>
      <c r="D452" s="32">
        <v>9</v>
      </c>
      <c r="E452" s="32">
        <v>32</v>
      </c>
      <c r="F452" s="32">
        <v>4</v>
      </c>
      <c r="G452" s="32">
        <v>45</v>
      </c>
    </row>
    <row r="453" spans="2:7" x14ac:dyDescent="0.15">
      <c r="B453" s="25" t="s">
        <v>1129</v>
      </c>
      <c r="C453" s="32">
        <v>0</v>
      </c>
      <c r="D453" s="32">
        <v>9</v>
      </c>
      <c r="E453" s="32">
        <v>32</v>
      </c>
      <c r="F453" s="32">
        <v>4</v>
      </c>
      <c r="G453" s="32">
        <v>45</v>
      </c>
    </row>
    <row r="454" spans="2:7" x14ac:dyDescent="0.15">
      <c r="B454" s="25" t="s">
        <v>1131</v>
      </c>
      <c r="C454" s="32">
        <v>0</v>
      </c>
      <c r="D454" s="32">
        <v>9</v>
      </c>
      <c r="E454" s="32">
        <v>32</v>
      </c>
      <c r="F454" s="32">
        <v>4</v>
      </c>
      <c r="G454" s="32">
        <v>45</v>
      </c>
    </row>
    <row r="455" spans="2:7" x14ac:dyDescent="0.15">
      <c r="B455" s="25" t="s">
        <v>1133</v>
      </c>
      <c r="C455" s="32">
        <v>0</v>
      </c>
      <c r="D455" s="32">
        <v>6</v>
      </c>
      <c r="E455" s="32">
        <v>26</v>
      </c>
      <c r="F455" s="32">
        <v>0</v>
      </c>
      <c r="G455" s="32">
        <v>32</v>
      </c>
    </row>
    <row r="456" spans="2:7" x14ac:dyDescent="0.15">
      <c r="B456" s="25" t="s">
        <v>1137</v>
      </c>
      <c r="C456" s="32">
        <v>1</v>
      </c>
      <c r="D456" s="32">
        <v>8</v>
      </c>
      <c r="E456" s="32">
        <v>17</v>
      </c>
      <c r="F456" s="32">
        <v>7</v>
      </c>
      <c r="G456" s="32">
        <v>33</v>
      </c>
    </row>
    <row r="457" spans="2:7" x14ac:dyDescent="0.15">
      <c r="B457" s="25" t="s">
        <v>1140</v>
      </c>
      <c r="C457" s="32">
        <v>1</v>
      </c>
      <c r="D457" s="32">
        <v>14</v>
      </c>
      <c r="E457" s="32">
        <v>15</v>
      </c>
      <c r="F457" s="32">
        <v>4</v>
      </c>
      <c r="G457" s="32">
        <v>34</v>
      </c>
    </row>
    <row r="458" spans="2:7" x14ac:dyDescent="0.15">
      <c r="B458" s="25" t="s">
        <v>1143</v>
      </c>
      <c r="C458" s="32">
        <v>4</v>
      </c>
      <c r="D458" s="32">
        <v>14</v>
      </c>
      <c r="E458" s="32">
        <v>23</v>
      </c>
      <c r="F458" s="32">
        <v>1</v>
      </c>
      <c r="G458" s="32">
        <v>42</v>
      </c>
    </row>
    <row r="459" spans="2:7" x14ac:dyDescent="0.15">
      <c r="B459" s="25" t="s">
        <v>1146</v>
      </c>
      <c r="C459" s="32">
        <v>0</v>
      </c>
      <c r="D459" s="32">
        <v>8</v>
      </c>
      <c r="E459" s="32">
        <v>12</v>
      </c>
      <c r="F459" s="32">
        <v>1</v>
      </c>
      <c r="G459" s="32">
        <v>21</v>
      </c>
    </row>
    <row r="460" spans="2:7" x14ac:dyDescent="0.15">
      <c r="B460" s="25" t="s">
        <v>1153</v>
      </c>
      <c r="C460" s="32">
        <v>4</v>
      </c>
      <c r="D460" s="32">
        <v>7</v>
      </c>
      <c r="E460" s="32">
        <v>10</v>
      </c>
      <c r="F460" s="32">
        <v>2</v>
      </c>
      <c r="G460" s="32">
        <v>23</v>
      </c>
    </row>
    <row r="461" spans="2:7" x14ac:dyDescent="0.15">
      <c r="B461" s="25" t="s">
        <v>1161</v>
      </c>
      <c r="C461" s="32">
        <v>3</v>
      </c>
      <c r="D461" s="32">
        <v>11</v>
      </c>
      <c r="E461" s="32">
        <v>21</v>
      </c>
      <c r="F461" s="32">
        <v>1</v>
      </c>
      <c r="G461" s="32">
        <v>36</v>
      </c>
    </row>
    <row r="462" spans="2:7" x14ac:dyDescent="0.15">
      <c r="B462" s="25" t="s">
        <v>1171</v>
      </c>
      <c r="C462" s="32">
        <v>2</v>
      </c>
      <c r="D462" s="32">
        <v>7</v>
      </c>
      <c r="E462" s="32">
        <v>10</v>
      </c>
      <c r="F462" s="32">
        <v>1</v>
      </c>
      <c r="G462" s="32">
        <v>20</v>
      </c>
    </row>
    <row r="463" spans="2:7" x14ac:dyDescent="0.15">
      <c r="B463" s="25" t="s">
        <v>1176</v>
      </c>
      <c r="C463" s="32">
        <v>1</v>
      </c>
      <c r="D463" s="32">
        <v>7</v>
      </c>
      <c r="E463" s="32">
        <v>10</v>
      </c>
      <c r="F463" s="32">
        <v>2</v>
      </c>
      <c r="G463" s="32">
        <v>20</v>
      </c>
    </row>
    <row r="464" spans="2:7" x14ac:dyDescent="0.15">
      <c r="B464" s="25" t="s">
        <v>1179</v>
      </c>
      <c r="C464" s="32">
        <v>2</v>
      </c>
      <c r="D464" s="32">
        <v>10</v>
      </c>
      <c r="E464" s="32">
        <v>9</v>
      </c>
      <c r="F464" s="32">
        <v>0</v>
      </c>
      <c r="G464" s="32">
        <v>21</v>
      </c>
    </row>
    <row r="465" spans="1:7" x14ac:dyDescent="0.15">
      <c r="B465" s="25" t="s">
        <v>1181</v>
      </c>
      <c r="C465" s="32">
        <v>5</v>
      </c>
      <c r="D465" s="32">
        <v>10</v>
      </c>
      <c r="E465" s="32">
        <v>29</v>
      </c>
      <c r="F465" s="32">
        <v>1</v>
      </c>
      <c r="G465" s="32">
        <v>45</v>
      </c>
    </row>
    <row r="466" spans="1:7" x14ac:dyDescent="0.15">
      <c r="B466" s="25" t="s">
        <v>1186</v>
      </c>
      <c r="C466" s="32">
        <v>1</v>
      </c>
      <c r="D466" s="32">
        <v>4</v>
      </c>
      <c r="E466" s="32">
        <v>9</v>
      </c>
      <c r="F466" s="32">
        <v>0</v>
      </c>
      <c r="G466" s="32">
        <v>14</v>
      </c>
    </row>
    <row r="467" spans="1:7" x14ac:dyDescent="0.15">
      <c r="B467" s="25" t="s">
        <v>1188</v>
      </c>
      <c r="C467" s="32">
        <v>3</v>
      </c>
      <c r="D467" s="32">
        <v>5</v>
      </c>
      <c r="E467" s="32">
        <v>11</v>
      </c>
      <c r="F467" s="32">
        <v>0</v>
      </c>
      <c r="G467" s="32">
        <v>19</v>
      </c>
    </row>
    <row r="468" spans="1:7" x14ac:dyDescent="0.15">
      <c r="B468" s="25" t="s">
        <v>1193</v>
      </c>
      <c r="C468" s="32">
        <v>0</v>
      </c>
      <c r="D468" s="32">
        <v>6</v>
      </c>
      <c r="E468" s="32">
        <v>4</v>
      </c>
      <c r="F468" s="32">
        <v>1</v>
      </c>
      <c r="G468" s="32">
        <v>11</v>
      </c>
    </row>
    <row r="469" spans="1:7" x14ac:dyDescent="0.15">
      <c r="B469" s="25" t="s">
        <v>1196</v>
      </c>
      <c r="C469" s="32">
        <v>2</v>
      </c>
      <c r="D469" s="32">
        <v>6</v>
      </c>
      <c r="E469" s="32">
        <v>6</v>
      </c>
      <c r="F469" s="32">
        <v>0</v>
      </c>
      <c r="G469" s="32">
        <v>14</v>
      </c>
    </row>
    <row r="470" spans="1:7" x14ac:dyDescent="0.15">
      <c r="A470" s="328"/>
      <c r="B470" s="25" t="s">
        <v>1199</v>
      </c>
      <c r="C470" s="32">
        <v>2</v>
      </c>
      <c r="D470" s="32">
        <v>13</v>
      </c>
      <c r="E470" s="32">
        <v>11</v>
      </c>
      <c r="F470" s="32">
        <v>2</v>
      </c>
      <c r="G470" s="32">
        <v>28</v>
      </c>
    </row>
    <row r="471" spans="1:7" x14ac:dyDescent="0.15">
      <c r="A471" s="328"/>
      <c r="B471" s="25" t="s">
        <v>1203</v>
      </c>
      <c r="C471" s="32">
        <v>2</v>
      </c>
      <c r="D471" s="32">
        <v>7</v>
      </c>
      <c r="E471" s="32">
        <v>19</v>
      </c>
      <c r="F471" s="32">
        <v>1</v>
      </c>
      <c r="G471" s="32">
        <v>29</v>
      </c>
    </row>
    <row r="472" spans="1:7" x14ac:dyDescent="0.15">
      <c r="A472" s="328"/>
      <c r="B472" s="25" t="s">
        <v>1206</v>
      </c>
      <c r="C472" s="32">
        <v>2</v>
      </c>
      <c r="D472" s="32">
        <v>5</v>
      </c>
      <c r="E472" s="32">
        <v>8</v>
      </c>
      <c r="F472" s="32">
        <v>0</v>
      </c>
      <c r="G472" s="32">
        <v>15</v>
      </c>
    </row>
    <row r="473" spans="1:7" x14ac:dyDescent="0.15">
      <c r="A473" s="345"/>
      <c r="B473" s="25" t="s">
        <v>1208</v>
      </c>
      <c r="C473" s="32">
        <v>1</v>
      </c>
      <c r="D473" s="32">
        <v>14</v>
      </c>
      <c r="E473" s="32">
        <v>11</v>
      </c>
      <c r="F473" s="32">
        <v>0</v>
      </c>
      <c r="G473" s="32">
        <v>26</v>
      </c>
    </row>
    <row r="474" spans="1:7" x14ac:dyDescent="0.15">
      <c r="A474" s="345"/>
      <c r="B474" s="25" t="s">
        <v>1213</v>
      </c>
      <c r="C474" s="32">
        <v>1</v>
      </c>
      <c r="D474" s="32">
        <v>14</v>
      </c>
      <c r="E474" s="32">
        <v>13</v>
      </c>
      <c r="F474" s="32">
        <v>1</v>
      </c>
      <c r="G474" s="32">
        <v>29</v>
      </c>
    </row>
    <row r="475" spans="1:7" x14ac:dyDescent="0.15">
      <c r="A475" s="345"/>
      <c r="B475" s="25" t="s">
        <v>1214</v>
      </c>
      <c r="C475" s="32">
        <v>2</v>
      </c>
      <c r="D475" s="32">
        <v>15</v>
      </c>
      <c r="E475" s="32">
        <v>7</v>
      </c>
      <c r="F475" s="32">
        <v>0</v>
      </c>
      <c r="G475" s="32">
        <v>24</v>
      </c>
    </row>
    <row r="476" spans="1:7" x14ac:dyDescent="0.15">
      <c r="A476" s="345"/>
      <c r="B476" s="25" t="s">
        <v>1217</v>
      </c>
      <c r="C476" s="32">
        <v>3</v>
      </c>
      <c r="D476" s="32">
        <v>9</v>
      </c>
      <c r="E476" s="32">
        <v>10</v>
      </c>
      <c r="F476" s="32">
        <v>0</v>
      </c>
      <c r="G476" s="32">
        <v>22</v>
      </c>
    </row>
    <row r="477" spans="1:7" x14ac:dyDescent="0.15">
      <c r="A477" s="345"/>
      <c r="B477" s="25" t="s">
        <v>1221</v>
      </c>
      <c r="C477" s="32">
        <v>1</v>
      </c>
      <c r="D477" s="32">
        <v>9</v>
      </c>
      <c r="E477" s="32">
        <v>10</v>
      </c>
      <c r="F477" s="32">
        <v>0</v>
      </c>
      <c r="G477" s="32">
        <v>20</v>
      </c>
    </row>
    <row r="478" spans="1:7" x14ac:dyDescent="0.15">
      <c r="A478" s="345"/>
      <c r="B478" s="25" t="s">
        <v>1224</v>
      </c>
      <c r="C478" s="32">
        <v>2</v>
      </c>
      <c r="D478" s="32">
        <v>16</v>
      </c>
      <c r="E478" s="32">
        <v>6</v>
      </c>
      <c r="F478" s="32">
        <v>2</v>
      </c>
      <c r="G478" s="32">
        <v>26</v>
      </c>
    </row>
    <row r="479" spans="1:7" x14ac:dyDescent="0.15">
      <c r="A479" s="345"/>
      <c r="B479" s="25" t="s">
        <v>1228</v>
      </c>
      <c r="C479" s="32">
        <v>2</v>
      </c>
      <c r="D479" s="32">
        <v>12</v>
      </c>
      <c r="E479" s="32">
        <v>16</v>
      </c>
      <c r="F479" s="32">
        <v>2</v>
      </c>
      <c r="G479" s="32">
        <v>32</v>
      </c>
    </row>
    <row r="480" spans="1:7" x14ac:dyDescent="0.15">
      <c r="A480" s="345"/>
      <c r="B480" s="355" t="s">
        <v>1231</v>
      </c>
      <c r="C480" s="32">
        <v>3</v>
      </c>
      <c r="D480" s="32">
        <v>15</v>
      </c>
      <c r="E480" s="32">
        <v>6</v>
      </c>
      <c r="F480" s="32">
        <v>1</v>
      </c>
      <c r="G480" s="32">
        <v>25</v>
      </c>
    </row>
    <row r="481" spans="1:7" x14ac:dyDescent="0.15">
      <c r="A481" s="345"/>
      <c r="B481" s="355" t="s">
        <v>1234</v>
      </c>
      <c r="C481" s="32">
        <v>0</v>
      </c>
      <c r="D481" s="32">
        <v>13</v>
      </c>
      <c r="E481" s="32">
        <v>8</v>
      </c>
      <c r="F481" s="32">
        <v>0</v>
      </c>
      <c r="G481" s="32">
        <v>21</v>
      </c>
    </row>
    <row r="482" spans="1:7" x14ac:dyDescent="0.15">
      <c r="A482" s="345"/>
      <c r="B482" s="355" t="s">
        <v>1238</v>
      </c>
      <c r="C482" s="32">
        <v>3</v>
      </c>
      <c r="D482" s="32">
        <v>17</v>
      </c>
      <c r="E482" s="32">
        <v>2</v>
      </c>
      <c r="F482" s="32">
        <v>0</v>
      </c>
      <c r="G482" s="32">
        <v>22</v>
      </c>
    </row>
    <row r="483" spans="1:7" x14ac:dyDescent="0.15">
      <c r="A483" s="345"/>
      <c r="B483" s="355" t="s">
        <v>1241</v>
      </c>
      <c r="C483" s="32">
        <v>0</v>
      </c>
      <c r="D483" s="32">
        <v>19</v>
      </c>
      <c r="E483" s="32">
        <v>18</v>
      </c>
      <c r="F483" s="32">
        <v>0</v>
      </c>
      <c r="G483" s="32">
        <v>37</v>
      </c>
    </row>
    <row r="484" spans="1:7" x14ac:dyDescent="0.15">
      <c r="A484" s="345"/>
      <c r="B484" s="355" t="s">
        <v>1244</v>
      </c>
      <c r="C484" s="32">
        <v>0</v>
      </c>
      <c r="D484" s="32">
        <v>28</v>
      </c>
      <c r="E484" s="32">
        <v>16</v>
      </c>
      <c r="F484" s="32">
        <v>0</v>
      </c>
      <c r="G484" s="32">
        <v>44</v>
      </c>
    </row>
    <row r="485" spans="1:7" x14ac:dyDescent="0.15">
      <c r="A485" s="345"/>
      <c r="B485" s="355" t="s">
        <v>1247</v>
      </c>
      <c r="C485" s="32">
        <v>2</v>
      </c>
      <c r="D485" s="32">
        <v>22</v>
      </c>
      <c r="E485" s="32">
        <v>12</v>
      </c>
      <c r="F485" s="32">
        <v>1</v>
      </c>
      <c r="G485" s="32">
        <v>37</v>
      </c>
    </row>
    <row r="486" spans="1:7" x14ac:dyDescent="0.15">
      <c r="A486" s="345"/>
      <c r="B486" s="355" t="s">
        <v>1249</v>
      </c>
      <c r="C486" s="32">
        <v>4</v>
      </c>
      <c r="D486" s="32">
        <v>11</v>
      </c>
      <c r="E486" s="32">
        <v>8</v>
      </c>
      <c r="F486" s="32">
        <v>0</v>
      </c>
      <c r="G486" s="32">
        <v>23</v>
      </c>
    </row>
    <row r="487" spans="1:7" x14ac:dyDescent="0.15">
      <c r="A487" s="345"/>
      <c r="B487" s="355" t="s">
        <v>1251</v>
      </c>
      <c r="C487" s="32">
        <v>2</v>
      </c>
      <c r="D487" s="32">
        <v>17</v>
      </c>
      <c r="E487" s="32">
        <v>13</v>
      </c>
      <c r="F487" s="32">
        <v>1</v>
      </c>
      <c r="G487" s="32">
        <v>33</v>
      </c>
    </row>
    <row r="488" spans="1:7" x14ac:dyDescent="0.15">
      <c r="A488" s="345"/>
      <c r="B488" s="355" t="s">
        <v>1253</v>
      </c>
      <c r="C488" s="32">
        <v>5</v>
      </c>
      <c r="D488" s="32">
        <v>32</v>
      </c>
      <c r="E488" s="32">
        <v>19</v>
      </c>
      <c r="F488" s="32">
        <v>1</v>
      </c>
      <c r="G488" s="32">
        <v>57</v>
      </c>
    </row>
    <row r="489" spans="1:7" x14ac:dyDescent="0.15">
      <c r="A489" s="345"/>
      <c r="B489" s="355" t="s">
        <v>1255</v>
      </c>
      <c r="C489" s="32">
        <v>4</v>
      </c>
      <c r="D489" s="32">
        <v>12</v>
      </c>
      <c r="E489" s="32">
        <v>6</v>
      </c>
      <c r="F489" s="32">
        <v>1</v>
      </c>
      <c r="G489" s="32">
        <v>23</v>
      </c>
    </row>
    <row r="490" spans="1:7" x14ac:dyDescent="0.15">
      <c r="A490" s="345"/>
      <c r="B490" s="355" t="s">
        <v>1257</v>
      </c>
      <c r="C490" s="32">
        <v>0</v>
      </c>
      <c r="D490" s="32">
        <v>18</v>
      </c>
      <c r="E490" s="32">
        <v>10</v>
      </c>
      <c r="F490" s="32">
        <v>0</v>
      </c>
      <c r="G490" s="32">
        <v>28</v>
      </c>
    </row>
    <row r="491" spans="1:7" x14ac:dyDescent="0.15">
      <c r="A491" s="365"/>
      <c r="B491" s="367" t="s">
        <v>1259</v>
      </c>
      <c r="C491" s="368">
        <v>1</v>
      </c>
      <c r="D491" s="368">
        <v>3</v>
      </c>
      <c r="E491" s="368">
        <v>12</v>
      </c>
      <c r="F491" s="368">
        <v>0</v>
      </c>
      <c r="G491" s="368">
        <v>16</v>
      </c>
    </row>
    <row r="492" spans="1:7" x14ac:dyDescent="0.15">
      <c r="A492" s="365"/>
      <c r="B492" s="367" t="s">
        <v>1262</v>
      </c>
      <c r="C492" s="368">
        <v>0</v>
      </c>
      <c r="D492" s="368">
        <v>11</v>
      </c>
      <c r="E492" s="368">
        <v>13</v>
      </c>
      <c r="F492" s="368">
        <v>1</v>
      </c>
      <c r="G492" s="368">
        <v>25</v>
      </c>
    </row>
    <row r="493" spans="1:7" x14ac:dyDescent="0.15">
      <c r="A493" s="365"/>
      <c r="B493" s="367" t="s">
        <v>1263</v>
      </c>
      <c r="C493" s="368">
        <v>1</v>
      </c>
      <c r="D493" s="368">
        <v>6</v>
      </c>
      <c r="E493" s="368">
        <v>7</v>
      </c>
      <c r="F493" s="368">
        <v>0</v>
      </c>
      <c r="G493" s="368">
        <v>14</v>
      </c>
    </row>
    <row r="494" spans="1:7" x14ac:dyDescent="0.15">
      <c r="A494" s="365"/>
      <c r="B494" s="367" t="s">
        <v>1265</v>
      </c>
      <c r="C494" s="368">
        <v>1</v>
      </c>
      <c r="D494" s="368">
        <v>5</v>
      </c>
      <c r="E494" s="368">
        <v>5</v>
      </c>
      <c r="F494" s="368">
        <v>1</v>
      </c>
      <c r="G494" s="368">
        <v>12</v>
      </c>
    </row>
    <row r="495" spans="1:7" x14ac:dyDescent="0.15">
      <c r="A495" s="365"/>
      <c r="B495" s="367" t="s">
        <v>1267</v>
      </c>
      <c r="C495" s="368">
        <v>1</v>
      </c>
      <c r="D495" s="368">
        <v>7</v>
      </c>
      <c r="E495" s="368">
        <v>8</v>
      </c>
      <c r="F495" s="368">
        <v>0</v>
      </c>
      <c r="G495" s="368">
        <v>16</v>
      </c>
    </row>
    <row r="496" spans="1:7" x14ac:dyDescent="0.15">
      <c r="A496" s="365"/>
      <c r="B496" s="367" t="s">
        <v>1269</v>
      </c>
      <c r="C496" s="368">
        <v>1</v>
      </c>
      <c r="D496" s="368">
        <v>6</v>
      </c>
      <c r="E496" s="368">
        <v>11</v>
      </c>
      <c r="F496" s="368">
        <v>0</v>
      </c>
      <c r="G496" s="368">
        <v>18</v>
      </c>
    </row>
    <row r="497" spans="1:12" x14ac:dyDescent="0.15">
      <c r="A497" s="365"/>
      <c r="B497" s="367" t="s">
        <v>1271</v>
      </c>
      <c r="C497" s="368">
        <v>2</v>
      </c>
      <c r="D497" s="368">
        <v>9</v>
      </c>
      <c r="E497" s="368">
        <v>12</v>
      </c>
      <c r="F497" s="368">
        <v>0</v>
      </c>
      <c r="G497" s="368">
        <v>23</v>
      </c>
    </row>
    <row r="498" spans="1:12" x14ac:dyDescent="0.15">
      <c r="A498" s="365"/>
      <c r="B498" s="367" t="s">
        <v>1273</v>
      </c>
      <c r="C498" s="368">
        <v>1</v>
      </c>
      <c r="D498" s="368">
        <v>3</v>
      </c>
      <c r="E498" s="368">
        <v>5</v>
      </c>
      <c r="F498" s="368">
        <v>0</v>
      </c>
      <c r="G498" s="368">
        <v>9</v>
      </c>
    </row>
    <row r="499" spans="1:12" x14ac:dyDescent="0.15">
      <c r="A499" s="365"/>
      <c r="B499" s="367" t="s">
        <v>1276</v>
      </c>
      <c r="C499" s="368">
        <v>1</v>
      </c>
      <c r="D499" s="368">
        <v>8</v>
      </c>
      <c r="E499" s="368">
        <v>10</v>
      </c>
      <c r="F499" s="368">
        <v>0</v>
      </c>
      <c r="G499" s="368">
        <v>19</v>
      </c>
    </row>
    <row r="500" spans="1:12" x14ac:dyDescent="0.15">
      <c r="A500" s="365"/>
      <c r="B500" s="367" t="s">
        <v>1277</v>
      </c>
      <c r="C500" s="368">
        <v>6</v>
      </c>
      <c r="D500" s="368">
        <v>8</v>
      </c>
      <c r="E500" s="368">
        <v>9</v>
      </c>
      <c r="F500" s="368">
        <v>0</v>
      </c>
      <c r="G500" s="368">
        <v>23</v>
      </c>
    </row>
    <row r="501" spans="1:12" x14ac:dyDescent="0.15">
      <c r="A501" s="389"/>
      <c r="B501" s="367" t="s">
        <v>1279</v>
      </c>
      <c r="C501" s="368">
        <f>$C$88</f>
        <v>3</v>
      </c>
      <c r="D501" s="368">
        <f>$D$88</f>
        <v>7</v>
      </c>
      <c r="E501" s="368">
        <f>$E$88</f>
        <v>8</v>
      </c>
      <c r="F501" s="368">
        <f>$F$88</f>
        <v>0</v>
      </c>
      <c r="G501" s="368">
        <f>$G$88</f>
        <v>18</v>
      </c>
    </row>
    <row r="502" spans="1:12" x14ac:dyDescent="0.15">
      <c r="A502" s="16"/>
      <c r="E502" s="14" t="s">
        <v>593</v>
      </c>
    </row>
    <row r="503" spans="1:12" x14ac:dyDescent="0.15">
      <c r="B503" s="33" t="s">
        <v>511</v>
      </c>
      <c r="C503" s="34">
        <f>SUM(C501-C500)/C500</f>
        <v>-0.5</v>
      </c>
      <c r="D503" s="34">
        <f t="shared" ref="D503:F503" si="1">SUM(D501-D500)/D500</f>
        <v>-0.125</v>
      </c>
      <c r="E503" s="34">
        <f t="shared" si="1"/>
        <v>-0.1111111111111111</v>
      </c>
      <c r="F503" s="34" t="e">
        <f t="shared" si="1"/>
        <v>#DIV/0!</v>
      </c>
      <c r="G503" s="34">
        <f>SUM(G501-G500)/G500</f>
        <v>-0.21739130434782608</v>
      </c>
    </row>
    <row r="504" spans="1:12" x14ac:dyDescent="0.15">
      <c r="B504" s="33" t="s">
        <v>512</v>
      </c>
      <c r="C504" s="34">
        <f>SUM(C501-C498)/C498</f>
        <v>2</v>
      </c>
      <c r="D504" s="34">
        <f t="shared" ref="D504:F504" si="2">SUM(D501-D498)/D498</f>
        <v>1.3333333333333333</v>
      </c>
      <c r="E504" s="34">
        <f t="shared" si="2"/>
        <v>0.6</v>
      </c>
      <c r="F504" s="34" t="e">
        <f t="shared" si="2"/>
        <v>#DIV/0!</v>
      </c>
      <c r="G504" s="34">
        <f>SUM(G501-G498)/G498</f>
        <v>1</v>
      </c>
    </row>
    <row r="507" spans="1:12" ht="24" x14ac:dyDescent="0.15">
      <c r="A507" s="24" t="s">
        <v>162</v>
      </c>
      <c r="B507" s="25" t="s">
        <v>186</v>
      </c>
      <c r="C507" s="98" t="s">
        <v>1068</v>
      </c>
      <c r="D507" s="26" t="s">
        <v>1069</v>
      </c>
      <c r="E507" s="26" t="s">
        <v>1070</v>
      </c>
      <c r="F507" s="26" t="s">
        <v>1071</v>
      </c>
      <c r="G507" s="26" t="s">
        <v>160</v>
      </c>
    </row>
    <row r="508" spans="1:12" x14ac:dyDescent="0.15">
      <c r="B508" s="25" t="s">
        <v>214</v>
      </c>
      <c r="C508" s="32">
        <v>0</v>
      </c>
      <c r="D508" s="32">
        <v>12</v>
      </c>
      <c r="E508" s="32">
        <v>26</v>
      </c>
      <c r="F508" s="32">
        <v>1</v>
      </c>
      <c r="G508" s="32">
        <v>39</v>
      </c>
      <c r="H508" s="27"/>
      <c r="I508" s="28"/>
      <c r="J508" s="28"/>
      <c r="K508" s="28"/>
      <c r="L508" s="29"/>
    </row>
    <row r="509" spans="1:12" x14ac:dyDescent="0.15">
      <c r="B509" s="25" t="s">
        <v>215</v>
      </c>
      <c r="C509" s="32">
        <v>0</v>
      </c>
      <c r="D509" s="32">
        <v>18</v>
      </c>
      <c r="E509" s="32">
        <v>26</v>
      </c>
      <c r="F509" s="32">
        <v>2</v>
      </c>
      <c r="G509" s="32">
        <v>46</v>
      </c>
      <c r="H509" s="27"/>
      <c r="I509" s="28"/>
      <c r="J509" s="28"/>
      <c r="K509" s="28"/>
      <c r="L509" s="29"/>
    </row>
    <row r="510" spans="1:12" x14ac:dyDescent="0.15">
      <c r="B510" s="25" t="s">
        <v>216</v>
      </c>
      <c r="C510" s="32">
        <v>0</v>
      </c>
      <c r="D510" s="32">
        <v>13</v>
      </c>
      <c r="E510" s="32">
        <v>22</v>
      </c>
      <c r="F510" s="32">
        <v>4</v>
      </c>
      <c r="G510" s="32">
        <v>39</v>
      </c>
      <c r="H510" s="27"/>
      <c r="I510" s="28"/>
      <c r="J510" s="28"/>
      <c r="K510" s="28"/>
      <c r="L510" s="29"/>
    </row>
    <row r="511" spans="1:12" x14ac:dyDescent="0.15">
      <c r="B511" s="25" t="s">
        <v>217</v>
      </c>
      <c r="C511" s="32">
        <v>0</v>
      </c>
      <c r="D511" s="32">
        <v>9</v>
      </c>
      <c r="E511" s="32">
        <v>25</v>
      </c>
      <c r="F511" s="32">
        <v>3</v>
      </c>
      <c r="G511" s="32">
        <v>37</v>
      </c>
      <c r="H511" s="27"/>
      <c r="I511" s="28"/>
      <c r="J511" s="28"/>
      <c r="K511" s="28"/>
      <c r="L511" s="29"/>
    </row>
    <row r="512" spans="1:12" x14ac:dyDescent="0.15">
      <c r="B512" s="25" t="s">
        <v>218</v>
      </c>
      <c r="C512" s="32">
        <v>0</v>
      </c>
      <c r="D512" s="32">
        <v>5</v>
      </c>
      <c r="E512" s="32">
        <v>33</v>
      </c>
      <c r="F512" s="32">
        <v>1</v>
      </c>
      <c r="G512" s="32">
        <v>39</v>
      </c>
      <c r="H512" s="27"/>
      <c r="I512" s="28"/>
      <c r="J512" s="28"/>
      <c r="K512" s="28"/>
      <c r="L512" s="29"/>
    </row>
    <row r="513" spans="2:12" x14ac:dyDescent="0.15">
      <c r="B513" s="25" t="s">
        <v>219</v>
      </c>
      <c r="C513" s="32">
        <v>0</v>
      </c>
      <c r="D513" s="32">
        <v>4</v>
      </c>
      <c r="E513" s="32">
        <v>23</v>
      </c>
      <c r="F513" s="32">
        <v>0</v>
      </c>
      <c r="G513" s="32">
        <v>27</v>
      </c>
      <c r="H513" s="27"/>
      <c r="I513" s="28"/>
      <c r="J513" s="28"/>
      <c r="K513" s="28"/>
      <c r="L513" s="29"/>
    </row>
    <row r="514" spans="2:12" x14ac:dyDescent="0.15">
      <c r="B514" s="25" t="s">
        <v>220</v>
      </c>
      <c r="C514" s="32">
        <v>0</v>
      </c>
      <c r="D514" s="32">
        <v>11</v>
      </c>
      <c r="E514" s="32">
        <v>30</v>
      </c>
      <c r="F514" s="32">
        <v>3</v>
      </c>
      <c r="G514" s="32">
        <v>44</v>
      </c>
      <c r="H514" s="27"/>
      <c r="I514" s="28"/>
      <c r="J514" s="28"/>
      <c r="K514" s="28"/>
      <c r="L514" s="29"/>
    </row>
    <row r="515" spans="2:12" x14ac:dyDescent="0.15">
      <c r="B515" s="25" t="s">
        <v>221</v>
      </c>
      <c r="C515" s="32">
        <v>0</v>
      </c>
      <c r="D515" s="32">
        <v>12</v>
      </c>
      <c r="E515" s="32">
        <v>23</v>
      </c>
      <c r="F515" s="32">
        <v>3</v>
      </c>
      <c r="G515" s="32">
        <v>38</v>
      </c>
      <c r="H515" s="27"/>
      <c r="I515" s="28"/>
      <c r="J515" s="28"/>
      <c r="K515" s="28"/>
      <c r="L515" s="29"/>
    </row>
    <row r="516" spans="2:12" x14ac:dyDescent="0.15">
      <c r="B516" s="25" t="s">
        <v>222</v>
      </c>
      <c r="C516" s="32">
        <v>0</v>
      </c>
      <c r="D516" s="32">
        <v>11</v>
      </c>
      <c r="E516" s="32">
        <v>19</v>
      </c>
      <c r="F516" s="32">
        <v>0</v>
      </c>
      <c r="G516" s="32">
        <v>30</v>
      </c>
      <c r="H516" s="27"/>
      <c r="I516" s="28"/>
      <c r="J516" s="28"/>
      <c r="K516" s="28"/>
      <c r="L516" s="29"/>
    </row>
    <row r="517" spans="2:12" x14ac:dyDescent="0.15">
      <c r="B517" s="25" t="s">
        <v>223</v>
      </c>
      <c r="C517" s="32">
        <v>0</v>
      </c>
      <c r="D517" s="32">
        <v>12</v>
      </c>
      <c r="E517" s="32">
        <v>19</v>
      </c>
      <c r="F517" s="32">
        <v>1</v>
      </c>
      <c r="G517" s="32">
        <v>32</v>
      </c>
      <c r="H517" s="27"/>
      <c r="I517" s="28"/>
      <c r="J517" s="28"/>
      <c r="K517" s="28"/>
      <c r="L517" s="29"/>
    </row>
    <row r="518" spans="2:12" x14ac:dyDescent="0.15">
      <c r="B518" s="25" t="s">
        <v>224</v>
      </c>
      <c r="C518" s="32">
        <v>0</v>
      </c>
      <c r="D518" s="32">
        <v>11</v>
      </c>
      <c r="E518" s="32">
        <v>28</v>
      </c>
      <c r="F518" s="32">
        <v>2</v>
      </c>
      <c r="G518" s="32">
        <v>41</v>
      </c>
      <c r="H518" s="27"/>
      <c r="I518" s="28"/>
      <c r="J518" s="28"/>
      <c r="K518" s="28"/>
      <c r="L518" s="29"/>
    </row>
    <row r="519" spans="2:12" x14ac:dyDescent="0.15">
      <c r="B519" s="25" t="s">
        <v>225</v>
      </c>
      <c r="C519" s="32">
        <v>0</v>
      </c>
      <c r="D519" s="32">
        <v>6</v>
      </c>
      <c r="E519" s="32">
        <v>24</v>
      </c>
      <c r="F519" s="32">
        <v>2</v>
      </c>
      <c r="G519" s="32">
        <v>32</v>
      </c>
      <c r="H519" s="27"/>
      <c r="I519" s="28"/>
      <c r="J519" s="28"/>
      <c r="K519" s="28"/>
      <c r="L519" s="29"/>
    </row>
    <row r="520" spans="2:12" x14ac:dyDescent="0.15">
      <c r="B520" s="25" t="s">
        <v>226</v>
      </c>
      <c r="C520" s="32">
        <v>0</v>
      </c>
      <c r="D520" s="32">
        <v>8</v>
      </c>
      <c r="E520" s="32">
        <v>18</v>
      </c>
      <c r="F520" s="32">
        <v>2</v>
      </c>
      <c r="G520" s="32">
        <v>28</v>
      </c>
      <c r="H520" s="27"/>
      <c r="I520" s="28"/>
      <c r="J520" s="28"/>
      <c r="K520" s="28"/>
      <c r="L520" s="29"/>
    </row>
    <row r="521" spans="2:12" x14ac:dyDescent="0.15">
      <c r="B521" s="25" t="s">
        <v>227</v>
      </c>
      <c r="C521" s="32">
        <v>0</v>
      </c>
      <c r="D521" s="32">
        <v>15</v>
      </c>
      <c r="E521" s="32">
        <v>20</v>
      </c>
      <c r="F521" s="32">
        <v>0</v>
      </c>
      <c r="G521" s="32">
        <v>35</v>
      </c>
      <c r="H521" s="27"/>
      <c r="I521" s="28"/>
      <c r="J521" s="28"/>
      <c r="K521" s="28"/>
      <c r="L521" s="29"/>
    </row>
    <row r="522" spans="2:12" x14ac:dyDescent="0.15">
      <c r="B522" s="25" t="s">
        <v>228</v>
      </c>
      <c r="C522" s="32">
        <v>0</v>
      </c>
      <c r="D522" s="32">
        <v>11</v>
      </c>
      <c r="E522" s="32">
        <v>27</v>
      </c>
      <c r="F522" s="32">
        <v>1</v>
      </c>
      <c r="G522" s="32">
        <v>39</v>
      </c>
      <c r="H522" s="27"/>
      <c r="I522" s="28"/>
      <c r="J522" s="28"/>
      <c r="K522" s="28"/>
      <c r="L522" s="29"/>
    </row>
    <row r="523" spans="2:12" x14ac:dyDescent="0.15">
      <c r="B523" s="25" t="s">
        <v>229</v>
      </c>
      <c r="C523" s="32">
        <v>0</v>
      </c>
      <c r="D523" s="32">
        <v>12</v>
      </c>
      <c r="E523" s="32">
        <v>20</v>
      </c>
      <c r="F523" s="32">
        <v>4</v>
      </c>
      <c r="G523" s="32">
        <v>36</v>
      </c>
      <c r="H523" s="27"/>
      <c r="I523" s="28"/>
      <c r="J523" s="28"/>
      <c r="K523" s="28"/>
      <c r="L523" s="29"/>
    </row>
    <row r="524" spans="2:12" x14ac:dyDescent="0.15">
      <c r="B524" s="25" t="s">
        <v>230</v>
      </c>
      <c r="C524" s="32">
        <v>0</v>
      </c>
      <c r="D524" s="32">
        <v>16</v>
      </c>
      <c r="E524" s="32">
        <v>24</v>
      </c>
      <c r="F524" s="32">
        <v>3</v>
      </c>
      <c r="G524" s="32">
        <v>43</v>
      </c>
      <c r="H524" s="27"/>
      <c r="I524" s="28"/>
      <c r="J524" s="28"/>
      <c r="K524" s="28"/>
      <c r="L524" s="29"/>
    </row>
    <row r="525" spans="2:12" x14ac:dyDescent="0.15">
      <c r="B525" s="25" t="s">
        <v>231</v>
      </c>
      <c r="C525" s="32">
        <v>0</v>
      </c>
      <c r="D525" s="32">
        <v>7</v>
      </c>
      <c r="E525" s="32">
        <v>24</v>
      </c>
      <c r="F525" s="32">
        <v>0</v>
      </c>
      <c r="G525" s="32">
        <v>31</v>
      </c>
      <c r="H525" s="27"/>
      <c r="I525" s="28"/>
      <c r="J525" s="28"/>
      <c r="K525" s="28"/>
      <c r="L525" s="29"/>
    </row>
    <row r="526" spans="2:12" x14ac:dyDescent="0.15">
      <c r="B526" s="25" t="s">
        <v>232</v>
      </c>
      <c r="C526" s="32">
        <v>0</v>
      </c>
      <c r="D526" s="32">
        <v>6</v>
      </c>
      <c r="E526" s="32">
        <v>41</v>
      </c>
      <c r="F526" s="32">
        <v>4</v>
      </c>
      <c r="G526" s="32">
        <v>51</v>
      </c>
      <c r="H526" s="27"/>
      <c r="I526" s="28"/>
      <c r="J526" s="28"/>
      <c r="K526" s="28"/>
      <c r="L526" s="29"/>
    </row>
    <row r="527" spans="2:12" x14ac:dyDescent="0.15">
      <c r="B527" s="25" t="s">
        <v>233</v>
      </c>
      <c r="C527" s="32">
        <v>0</v>
      </c>
      <c r="D527" s="32">
        <v>8</v>
      </c>
      <c r="E527" s="32">
        <v>26</v>
      </c>
      <c r="F527" s="32">
        <v>3</v>
      </c>
      <c r="G527" s="32">
        <v>37</v>
      </c>
      <c r="H527" s="27"/>
      <c r="I527" s="28"/>
      <c r="J527" s="28"/>
      <c r="K527" s="28"/>
      <c r="L527" s="29"/>
    </row>
    <row r="528" spans="2:12" x14ac:dyDescent="0.15">
      <c r="B528" s="25" t="s">
        <v>234</v>
      </c>
      <c r="C528" s="32">
        <v>0</v>
      </c>
      <c r="D528" s="32">
        <v>7</v>
      </c>
      <c r="E528" s="32">
        <v>25</v>
      </c>
      <c r="F528" s="32">
        <v>4</v>
      </c>
      <c r="G528" s="32">
        <v>36</v>
      </c>
      <c r="H528" s="27"/>
      <c r="I528" s="28"/>
      <c r="J528" s="28"/>
      <c r="K528" s="28"/>
      <c r="L528" s="29"/>
    </row>
    <row r="529" spans="2:12" x14ac:dyDescent="0.15">
      <c r="B529" s="25" t="s">
        <v>236</v>
      </c>
      <c r="C529" s="32">
        <v>0</v>
      </c>
      <c r="D529" s="32">
        <v>9</v>
      </c>
      <c r="E529" s="32">
        <v>22</v>
      </c>
      <c r="F529" s="32">
        <v>1</v>
      </c>
      <c r="G529" s="32">
        <v>32</v>
      </c>
      <c r="H529" s="27"/>
      <c r="I529" s="28"/>
      <c r="J529" s="28"/>
      <c r="K529" s="28"/>
      <c r="L529" s="29"/>
    </row>
    <row r="530" spans="2:12" x14ac:dyDescent="0.15">
      <c r="B530" s="25" t="s">
        <v>237</v>
      </c>
      <c r="C530" s="32">
        <v>0</v>
      </c>
      <c r="D530" s="32">
        <v>10</v>
      </c>
      <c r="E530" s="32">
        <v>26</v>
      </c>
      <c r="F530" s="32">
        <v>1</v>
      </c>
      <c r="G530" s="32">
        <v>37</v>
      </c>
      <c r="H530" s="27"/>
      <c r="I530" s="28"/>
      <c r="J530" s="28"/>
      <c r="K530" s="28"/>
      <c r="L530" s="29"/>
    </row>
    <row r="531" spans="2:12" x14ac:dyDescent="0.15">
      <c r="B531" s="25" t="s">
        <v>239</v>
      </c>
      <c r="C531" s="32">
        <v>0</v>
      </c>
      <c r="D531" s="32">
        <v>4</v>
      </c>
      <c r="E531" s="32">
        <v>12</v>
      </c>
      <c r="F531" s="32">
        <v>1</v>
      </c>
      <c r="G531" s="32">
        <v>17</v>
      </c>
      <c r="H531" s="27"/>
      <c r="I531" s="28"/>
      <c r="J531" s="28"/>
      <c r="K531" s="28"/>
      <c r="L531" s="29"/>
    </row>
    <row r="532" spans="2:12" x14ac:dyDescent="0.15">
      <c r="B532" s="25" t="s">
        <v>240</v>
      </c>
      <c r="C532" s="32">
        <v>0</v>
      </c>
      <c r="D532" s="32">
        <v>7</v>
      </c>
      <c r="E532" s="32">
        <v>13</v>
      </c>
      <c r="F532" s="32">
        <v>1</v>
      </c>
      <c r="G532" s="32">
        <v>21</v>
      </c>
      <c r="H532" s="27"/>
      <c r="I532" s="28"/>
      <c r="J532" s="28"/>
      <c r="K532" s="28"/>
      <c r="L532" s="29"/>
    </row>
    <row r="533" spans="2:12" x14ac:dyDescent="0.15">
      <c r="B533" s="25" t="s">
        <v>241</v>
      </c>
      <c r="C533" s="32">
        <v>0</v>
      </c>
      <c r="D533" s="32">
        <v>8</v>
      </c>
      <c r="E533" s="32">
        <v>15</v>
      </c>
      <c r="F533" s="32">
        <v>1</v>
      </c>
      <c r="G533" s="32">
        <v>24</v>
      </c>
      <c r="H533" s="27"/>
      <c r="I533" s="28"/>
      <c r="J533" s="28"/>
      <c r="K533" s="28"/>
      <c r="L533" s="29"/>
    </row>
    <row r="534" spans="2:12" x14ac:dyDescent="0.15">
      <c r="B534" s="25" t="s">
        <v>242</v>
      </c>
      <c r="C534" s="32">
        <v>0</v>
      </c>
      <c r="D534" s="32">
        <v>13</v>
      </c>
      <c r="E534" s="32">
        <v>14</v>
      </c>
      <c r="F534" s="32">
        <v>1</v>
      </c>
      <c r="G534" s="32">
        <v>28</v>
      </c>
      <c r="H534" s="27"/>
      <c r="I534" s="28"/>
      <c r="J534" s="28"/>
      <c r="K534" s="28"/>
      <c r="L534" s="29"/>
    </row>
    <row r="535" spans="2:12" x14ac:dyDescent="0.15">
      <c r="B535" s="25" t="s">
        <v>243</v>
      </c>
      <c r="C535" s="32">
        <v>0</v>
      </c>
      <c r="D535" s="32">
        <v>13</v>
      </c>
      <c r="E535" s="32">
        <v>29</v>
      </c>
      <c r="F535" s="32">
        <v>1</v>
      </c>
      <c r="G535" s="32">
        <v>43</v>
      </c>
      <c r="H535" s="27"/>
      <c r="I535" s="28"/>
      <c r="J535" s="28"/>
      <c r="K535" s="28"/>
      <c r="L535" s="29"/>
    </row>
    <row r="536" spans="2:12" x14ac:dyDescent="0.15">
      <c r="B536" s="25" t="s">
        <v>244</v>
      </c>
      <c r="C536" s="32">
        <v>0</v>
      </c>
      <c r="D536" s="32">
        <v>10</v>
      </c>
      <c r="E536" s="32">
        <v>20</v>
      </c>
      <c r="F536" s="32">
        <v>1</v>
      </c>
      <c r="G536" s="32">
        <v>31</v>
      </c>
      <c r="H536" s="27"/>
      <c r="I536" s="28"/>
      <c r="J536" s="28"/>
      <c r="K536" s="28"/>
      <c r="L536" s="29"/>
    </row>
    <row r="537" spans="2:12" x14ac:dyDescent="0.15">
      <c r="B537" s="25" t="s">
        <v>245</v>
      </c>
      <c r="C537" s="32">
        <v>0</v>
      </c>
      <c r="D537" s="32">
        <v>0</v>
      </c>
      <c r="E537" s="32">
        <v>0</v>
      </c>
      <c r="F537" s="32">
        <v>0</v>
      </c>
      <c r="G537" s="32">
        <v>0</v>
      </c>
      <c r="H537" s="27"/>
      <c r="I537" s="28"/>
      <c r="J537" s="28"/>
      <c r="K537" s="28"/>
      <c r="L537" s="29"/>
    </row>
    <row r="538" spans="2:12" x14ac:dyDescent="0.15">
      <c r="B538" s="25" t="s">
        <v>246</v>
      </c>
      <c r="C538" s="32">
        <v>0</v>
      </c>
      <c r="D538" s="32">
        <v>23</v>
      </c>
      <c r="E538" s="32">
        <v>28</v>
      </c>
      <c r="F538" s="32">
        <v>1</v>
      </c>
      <c r="G538" s="32">
        <v>52</v>
      </c>
      <c r="H538" s="27"/>
      <c r="I538" s="28"/>
      <c r="J538" s="28"/>
      <c r="K538" s="28"/>
      <c r="L538" s="29"/>
    </row>
    <row r="539" spans="2:12" x14ac:dyDescent="0.15">
      <c r="B539" s="25" t="s">
        <v>247</v>
      </c>
      <c r="C539" s="32">
        <v>0</v>
      </c>
      <c r="D539" s="32">
        <v>21</v>
      </c>
      <c r="E539" s="32">
        <v>23</v>
      </c>
      <c r="F539" s="32">
        <v>1</v>
      </c>
      <c r="G539" s="32">
        <v>45</v>
      </c>
      <c r="H539" s="27"/>
      <c r="I539" s="28"/>
      <c r="J539" s="28"/>
      <c r="K539" s="28"/>
      <c r="L539" s="29"/>
    </row>
    <row r="540" spans="2:12" x14ac:dyDescent="0.15">
      <c r="B540" s="25" t="s">
        <v>248</v>
      </c>
      <c r="C540" s="32">
        <v>0</v>
      </c>
      <c r="D540" s="32">
        <v>13</v>
      </c>
      <c r="E540" s="32">
        <v>24</v>
      </c>
      <c r="F540" s="32">
        <v>0</v>
      </c>
      <c r="G540" s="32">
        <v>37</v>
      </c>
      <c r="H540" s="27"/>
      <c r="I540" s="28"/>
      <c r="J540" s="28"/>
      <c r="K540" s="28"/>
      <c r="L540" s="29"/>
    </row>
    <row r="541" spans="2:12" x14ac:dyDescent="0.15">
      <c r="B541" s="25" t="s">
        <v>249</v>
      </c>
      <c r="C541" s="32">
        <v>0</v>
      </c>
      <c r="D541" s="32">
        <v>16</v>
      </c>
      <c r="E541" s="32">
        <v>23</v>
      </c>
      <c r="F541" s="32">
        <v>3</v>
      </c>
      <c r="G541" s="32">
        <v>42</v>
      </c>
      <c r="H541" s="27"/>
      <c r="I541" s="28"/>
      <c r="J541" s="28"/>
      <c r="K541" s="28"/>
      <c r="L541" s="29"/>
    </row>
    <row r="542" spans="2:12" x14ac:dyDescent="0.15">
      <c r="B542" s="25" t="s">
        <v>250</v>
      </c>
      <c r="C542" s="32">
        <v>0</v>
      </c>
      <c r="D542" s="32">
        <v>8</v>
      </c>
      <c r="E542" s="32">
        <v>13</v>
      </c>
      <c r="F542" s="32">
        <v>1</v>
      </c>
      <c r="G542" s="32">
        <v>22</v>
      </c>
      <c r="H542" s="27"/>
      <c r="I542" s="28"/>
      <c r="J542" s="28"/>
      <c r="K542" s="28"/>
      <c r="L542" s="29"/>
    </row>
    <row r="543" spans="2:12" x14ac:dyDescent="0.15">
      <c r="B543" s="25" t="s">
        <v>251</v>
      </c>
      <c r="C543" s="32">
        <v>0</v>
      </c>
      <c r="D543" s="32">
        <v>13</v>
      </c>
      <c r="E543" s="32">
        <v>16</v>
      </c>
      <c r="F543" s="32">
        <v>2</v>
      </c>
      <c r="G543" s="32">
        <v>31</v>
      </c>
      <c r="H543" s="27"/>
      <c r="I543" s="28"/>
      <c r="J543" s="28"/>
      <c r="K543" s="28"/>
      <c r="L543" s="29"/>
    </row>
    <row r="544" spans="2:12" x14ac:dyDescent="0.15">
      <c r="B544" s="25" t="s">
        <v>252</v>
      </c>
      <c r="C544" s="32">
        <v>0</v>
      </c>
      <c r="D544" s="32">
        <v>12</v>
      </c>
      <c r="E544" s="32">
        <v>19</v>
      </c>
      <c r="F544" s="32">
        <v>2</v>
      </c>
      <c r="G544" s="32">
        <v>33</v>
      </c>
      <c r="H544" s="27"/>
      <c r="I544" s="28"/>
      <c r="J544" s="28"/>
      <c r="K544" s="28"/>
      <c r="L544" s="29"/>
    </row>
    <row r="545" spans="1:12" x14ac:dyDescent="0.15">
      <c r="B545" s="25" t="s">
        <v>253</v>
      </c>
      <c r="C545" s="32">
        <v>0</v>
      </c>
      <c r="D545" s="32">
        <v>9</v>
      </c>
      <c r="E545" s="32">
        <v>17</v>
      </c>
      <c r="F545" s="32">
        <v>2</v>
      </c>
      <c r="G545" s="32">
        <v>28</v>
      </c>
      <c r="H545" s="27"/>
      <c r="I545" s="28"/>
      <c r="J545" s="28"/>
      <c r="K545" s="28"/>
      <c r="L545" s="29"/>
    </row>
    <row r="546" spans="1:12" x14ac:dyDescent="0.15">
      <c r="B546" s="25" t="s">
        <v>254</v>
      </c>
      <c r="C546" s="32">
        <v>0</v>
      </c>
      <c r="D546" s="32">
        <v>11</v>
      </c>
      <c r="E546" s="32">
        <v>19</v>
      </c>
      <c r="F546" s="32">
        <v>2</v>
      </c>
      <c r="G546" s="32">
        <v>32</v>
      </c>
      <c r="H546" s="27"/>
      <c r="I546" s="28"/>
      <c r="J546" s="28"/>
      <c r="K546" s="28"/>
      <c r="L546" s="29"/>
    </row>
    <row r="547" spans="1:12" x14ac:dyDescent="0.15">
      <c r="B547" s="25" t="s">
        <v>255</v>
      </c>
      <c r="C547" s="32">
        <v>0</v>
      </c>
      <c r="D547" s="32">
        <v>25</v>
      </c>
      <c r="E547" s="32">
        <v>26</v>
      </c>
      <c r="F547" s="32">
        <v>2</v>
      </c>
      <c r="G547" s="32">
        <v>53</v>
      </c>
      <c r="H547" s="27"/>
      <c r="I547" s="28"/>
      <c r="J547" s="28"/>
      <c r="K547" s="28"/>
      <c r="L547" s="29"/>
    </row>
    <row r="548" spans="1:12" x14ac:dyDescent="0.15">
      <c r="B548" s="25" t="s">
        <v>256</v>
      </c>
      <c r="C548" s="32">
        <v>0</v>
      </c>
      <c r="D548" s="32">
        <v>23</v>
      </c>
      <c r="E548" s="32">
        <v>21</v>
      </c>
      <c r="F548" s="32">
        <v>3</v>
      </c>
      <c r="G548" s="32">
        <v>47</v>
      </c>
      <c r="H548" s="27"/>
      <c r="I548" s="28"/>
      <c r="J548" s="28"/>
      <c r="K548" s="28"/>
      <c r="L548" s="29"/>
    </row>
    <row r="549" spans="1:12" x14ac:dyDescent="0.15">
      <c r="B549" s="25" t="s">
        <v>257</v>
      </c>
      <c r="C549" s="32">
        <v>0</v>
      </c>
      <c r="D549" s="32">
        <v>39</v>
      </c>
      <c r="E549" s="32">
        <v>46</v>
      </c>
      <c r="F549" s="32">
        <v>2</v>
      </c>
      <c r="G549" s="32">
        <v>87</v>
      </c>
      <c r="H549" s="27"/>
      <c r="I549" s="28"/>
      <c r="J549" s="28"/>
      <c r="K549" s="28"/>
      <c r="L549" s="29"/>
    </row>
    <row r="550" spans="1:12" x14ac:dyDescent="0.15">
      <c r="B550" s="25" t="s">
        <v>258</v>
      </c>
      <c r="C550" s="32">
        <v>0</v>
      </c>
      <c r="D550" s="32">
        <v>22</v>
      </c>
      <c r="E550" s="32">
        <v>23</v>
      </c>
      <c r="F550" s="32">
        <v>1</v>
      </c>
      <c r="G550" s="32">
        <v>46</v>
      </c>
      <c r="H550" s="27"/>
      <c r="I550" s="28"/>
      <c r="J550" s="28"/>
      <c r="K550" s="28"/>
      <c r="L550" s="29"/>
    </row>
    <row r="551" spans="1:12" x14ac:dyDescent="0.15">
      <c r="B551" s="25" t="s">
        <v>259</v>
      </c>
      <c r="C551" s="32">
        <v>0</v>
      </c>
      <c r="D551" s="32">
        <v>0</v>
      </c>
      <c r="E551" s="32">
        <v>0</v>
      </c>
      <c r="F551" s="32">
        <v>0</v>
      </c>
      <c r="G551" s="32">
        <v>0</v>
      </c>
      <c r="H551" s="27"/>
      <c r="I551" s="28"/>
      <c r="J551" s="28"/>
      <c r="K551" s="28"/>
      <c r="L551" s="29"/>
    </row>
    <row r="552" spans="1:12" x14ac:dyDescent="0.15">
      <c r="B552" s="25" t="s">
        <v>260</v>
      </c>
      <c r="C552" s="32">
        <v>0</v>
      </c>
      <c r="D552" s="32">
        <v>19</v>
      </c>
      <c r="E552" s="32">
        <v>38</v>
      </c>
      <c r="F552" s="32">
        <v>3</v>
      </c>
      <c r="G552" s="32">
        <v>60</v>
      </c>
      <c r="H552" s="27"/>
      <c r="I552" s="28"/>
      <c r="J552" s="28"/>
      <c r="K552" s="28"/>
      <c r="L552" s="29"/>
    </row>
    <row r="553" spans="1:12" x14ac:dyDescent="0.15">
      <c r="B553" s="25" t="s">
        <v>261</v>
      </c>
      <c r="C553" s="32">
        <v>0</v>
      </c>
      <c r="D553" s="32">
        <v>11</v>
      </c>
      <c r="E553" s="32">
        <v>22</v>
      </c>
      <c r="F553" s="32">
        <v>2</v>
      </c>
      <c r="G553" s="32">
        <v>35</v>
      </c>
      <c r="H553" s="27"/>
      <c r="I553" s="28"/>
      <c r="J553" s="28"/>
      <c r="K553" s="28"/>
      <c r="L553" s="29"/>
    </row>
    <row r="554" spans="1:12" x14ac:dyDescent="0.15">
      <c r="A554" s="30"/>
      <c r="B554" s="25" t="s">
        <v>262</v>
      </c>
      <c r="C554" s="32">
        <v>0</v>
      </c>
      <c r="D554" s="32">
        <v>23</v>
      </c>
      <c r="E554" s="32">
        <v>39</v>
      </c>
      <c r="F554" s="32">
        <v>1</v>
      </c>
      <c r="G554" s="32">
        <v>63</v>
      </c>
      <c r="H554" s="27"/>
      <c r="I554" s="28"/>
      <c r="J554" s="28"/>
      <c r="K554" s="28"/>
      <c r="L554" s="29"/>
    </row>
    <row r="555" spans="1:12" x14ac:dyDescent="0.15">
      <c r="A555" s="30"/>
      <c r="B555" s="25" t="s">
        <v>263</v>
      </c>
      <c r="C555" s="32">
        <v>0</v>
      </c>
      <c r="D555" s="32">
        <v>13</v>
      </c>
      <c r="E555" s="32">
        <v>49</v>
      </c>
      <c r="F555" s="32">
        <v>2</v>
      </c>
      <c r="G555" s="32">
        <v>64</v>
      </c>
      <c r="H555" s="27"/>
      <c r="I555" s="28"/>
      <c r="J555" s="28"/>
      <c r="K555" s="28"/>
      <c r="L555" s="29"/>
    </row>
    <row r="556" spans="1:12" x14ac:dyDescent="0.15">
      <c r="A556" s="30"/>
      <c r="B556" s="25" t="s">
        <v>264</v>
      </c>
      <c r="C556" s="32">
        <v>0</v>
      </c>
      <c r="D556" s="32">
        <v>8</v>
      </c>
      <c r="E556" s="32">
        <v>33</v>
      </c>
      <c r="F556" s="32">
        <v>2</v>
      </c>
      <c r="G556" s="32">
        <v>43</v>
      </c>
      <c r="H556" s="27"/>
      <c r="I556" s="28"/>
      <c r="J556" s="28"/>
      <c r="K556" s="28"/>
      <c r="L556" s="29"/>
    </row>
    <row r="557" spans="1:12" x14ac:dyDescent="0.15">
      <c r="A557" s="30"/>
      <c r="B557" s="25" t="s">
        <v>265</v>
      </c>
      <c r="C557" s="32">
        <v>0</v>
      </c>
      <c r="D557" s="32">
        <v>21</v>
      </c>
      <c r="E557" s="32">
        <v>24</v>
      </c>
      <c r="F557" s="32">
        <v>1</v>
      </c>
      <c r="G557" s="32">
        <v>46</v>
      </c>
      <c r="H557" s="27"/>
      <c r="I557" s="28"/>
      <c r="J557" s="28"/>
      <c r="K557" s="28"/>
      <c r="L557" s="29"/>
    </row>
    <row r="558" spans="1:12" x14ac:dyDescent="0.15">
      <c r="A558" s="30"/>
      <c r="B558" s="25" t="s">
        <v>266</v>
      </c>
      <c r="C558" s="32">
        <v>0</v>
      </c>
      <c r="D558" s="32">
        <v>25</v>
      </c>
      <c r="E558" s="32">
        <v>33</v>
      </c>
      <c r="F558" s="32">
        <v>1</v>
      </c>
      <c r="G558" s="32">
        <v>59</v>
      </c>
      <c r="H558" s="27"/>
      <c r="I558" s="28"/>
      <c r="J558" s="28"/>
      <c r="K558" s="28"/>
      <c r="L558" s="29"/>
    </row>
    <row r="559" spans="1:12" x14ac:dyDescent="0.15">
      <c r="A559" s="30"/>
      <c r="B559" s="25" t="s">
        <v>267</v>
      </c>
      <c r="C559" s="32">
        <v>0</v>
      </c>
      <c r="D559" s="32">
        <v>28</v>
      </c>
      <c r="E559" s="32">
        <v>36</v>
      </c>
      <c r="F559" s="32">
        <v>1</v>
      </c>
      <c r="G559" s="32">
        <v>65</v>
      </c>
      <c r="H559" s="27"/>
      <c r="I559" s="28"/>
      <c r="J559" s="28"/>
      <c r="K559" s="28"/>
      <c r="L559" s="29"/>
    </row>
    <row r="560" spans="1:12" x14ac:dyDescent="0.15">
      <c r="A560" s="30"/>
      <c r="B560" s="25" t="s">
        <v>268</v>
      </c>
      <c r="C560" s="32">
        <v>0</v>
      </c>
      <c r="D560" s="32">
        <v>29</v>
      </c>
      <c r="E560" s="32">
        <v>40</v>
      </c>
      <c r="F560" s="32">
        <v>3</v>
      </c>
      <c r="G560" s="32">
        <v>72</v>
      </c>
      <c r="H560" s="27"/>
      <c r="I560" s="28"/>
      <c r="J560" s="28"/>
      <c r="K560" s="28"/>
      <c r="L560" s="29"/>
    </row>
    <row r="561" spans="1:12" x14ac:dyDescent="0.15">
      <c r="A561" s="30"/>
      <c r="B561" s="25" t="s">
        <v>269</v>
      </c>
      <c r="C561" s="32">
        <v>0</v>
      </c>
      <c r="D561" s="32">
        <v>21</v>
      </c>
      <c r="E561" s="32">
        <v>27</v>
      </c>
      <c r="F561" s="32">
        <v>3</v>
      </c>
      <c r="G561" s="32">
        <v>51</v>
      </c>
      <c r="H561" s="27"/>
      <c r="I561" s="28"/>
      <c r="J561" s="28"/>
      <c r="K561" s="28"/>
      <c r="L561" s="29"/>
    </row>
    <row r="562" spans="1:12" x14ac:dyDescent="0.15">
      <c r="A562" s="30"/>
      <c r="B562" s="25" t="s">
        <v>270</v>
      </c>
      <c r="C562" s="32">
        <v>0</v>
      </c>
      <c r="D562" s="32">
        <v>34</v>
      </c>
      <c r="E562" s="32">
        <v>54</v>
      </c>
      <c r="F562" s="32">
        <v>3</v>
      </c>
      <c r="G562" s="32">
        <v>91</v>
      </c>
      <c r="H562" s="27"/>
      <c r="I562" s="28"/>
      <c r="J562" s="28"/>
      <c r="K562" s="28"/>
      <c r="L562" s="29"/>
    </row>
    <row r="563" spans="1:12" x14ac:dyDescent="0.15">
      <c r="A563" s="30"/>
      <c r="B563" s="25" t="s">
        <v>271</v>
      </c>
      <c r="C563" s="32">
        <v>0</v>
      </c>
      <c r="D563" s="32">
        <v>24</v>
      </c>
      <c r="E563" s="32">
        <v>40</v>
      </c>
      <c r="F563" s="32">
        <v>4</v>
      </c>
      <c r="G563" s="32">
        <v>68</v>
      </c>
      <c r="H563" s="27"/>
      <c r="I563" s="28"/>
      <c r="J563" s="28"/>
      <c r="K563" s="28"/>
      <c r="L563" s="29"/>
    </row>
    <row r="564" spans="1:12" x14ac:dyDescent="0.15">
      <c r="A564" s="30"/>
      <c r="B564" s="25" t="s">
        <v>272</v>
      </c>
      <c r="C564" s="32">
        <v>0</v>
      </c>
      <c r="D564" s="32">
        <v>22</v>
      </c>
      <c r="E564" s="32">
        <v>30</v>
      </c>
      <c r="F564" s="32">
        <v>2</v>
      </c>
      <c r="G564" s="32">
        <v>54</v>
      </c>
      <c r="H564" s="27"/>
      <c r="I564" s="28"/>
      <c r="J564" s="28"/>
      <c r="K564" s="28"/>
      <c r="L564" s="29"/>
    </row>
    <row r="565" spans="1:12" x14ac:dyDescent="0.15">
      <c r="A565" s="30"/>
      <c r="B565" s="25" t="s">
        <v>273</v>
      </c>
      <c r="C565" s="32">
        <v>0</v>
      </c>
      <c r="D565" s="32">
        <v>18</v>
      </c>
      <c r="E565" s="32">
        <v>33</v>
      </c>
      <c r="F565" s="32">
        <v>2</v>
      </c>
      <c r="G565" s="32">
        <v>53</v>
      </c>
      <c r="H565" s="27"/>
      <c r="I565" s="28"/>
      <c r="J565" s="28"/>
      <c r="K565" s="28"/>
      <c r="L565" s="29"/>
    </row>
    <row r="566" spans="1:12" x14ac:dyDescent="0.15">
      <c r="A566" s="30"/>
      <c r="B566" s="25" t="s">
        <v>274</v>
      </c>
      <c r="C566" s="32">
        <v>0</v>
      </c>
      <c r="D566" s="32">
        <v>14</v>
      </c>
      <c r="E566" s="32">
        <v>37</v>
      </c>
      <c r="F566" s="32">
        <v>2</v>
      </c>
      <c r="G566" s="32">
        <v>53</v>
      </c>
      <c r="H566" s="27"/>
      <c r="I566" s="28"/>
      <c r="J566" s="28"/>
      <c r="K566" s="28"/>
      <c r="L566" s="29"/>
    </row>
    <row r="567" spans="1:12" x14ac:dyDescent="0.15">
      <c r="A567" s="30"/>
      <c r="B567" s="25" t="s">
        <v>275</v>
      </c>
      <c r="C567" s="32">
        <v>0</v>
      </c>
      <c r="D567" s="32">
        <v>22</v>
      </c>
      <c r="E567" s="32">
        <v>29</v>
      </c>
      <c r="F567" s="32">
        <v>2</v>
      </c>
      <c r="G567" s="32">
        <v>53</v>
      </c>
      <c r="H567" s="27"/>
      <c r="I567" s="28"/>
      <c r="J567" s="28"/>
      <c r="K567" s="28"/>
      <c r="L567" s="29"/>
    </row>
    <row r="568" spans="1:12" x14ac:dyDescent="0.15">
      <c r="A568" s="30"/>
      <c r="B568" s="25" t="s">
        <v>276</v>
      </c>
      <c r="C568" s="32">
        <v>0</v>
      </c>
      <c r="D568" s="32">
        <v>18</v>
      </c>
      <c r="E568" s="32">
        <v>24</v>
      </c>
      <c r="F568" s="32">
        <v>2</v>
      </c>
      <c r="G568" s="32">
        <v>44</v>
      </c>
      <c r="H568" s="27"/>
      <c r="I568" s="28"/>
      <c r="J568" s="28"/>
      <c r="K568" s="28"/>
      <c r="L568" s="29"/>
    </row>
    <row r="569" spans="1:12" x14ac:dyDescent="0.15">
      <c r="A569" s="30"/>
      <c r="B569" s="25" t="s">
        <v>277</v>
      </c>
      <c r="C569" s="32">
        <v>0</v>
      </c>
      <c r="D569" s="32">
        <v>19</v>
      </c>
      <c r="E569" s="32">
        <v>35</v>
      </c>
      <c r="F569" s="32">
        <v>5</v>
      </c>
      <c r="G569" s="32">
        <v>59</v>
      </c>
      <c r="H569" s="27"/>
      <c r="I569" s="28"/>
      <c r="J569" s="28"/>
      <c r="K569" s="28"/>
      <c r="L569" s="29"/>
    </row>
    <row r="570" spans="1:12" x14ac:dyDescent="0.15">
      <c r="A570" s="30"/>
      <c r="B570" s="25" t="s">
        <v>278</v>
      </c>
      <c r="C570" s="32">
        <v>0</v>
      </c>
      <c r="D570" s="32">
        <v>12</v>
      </c>
      <c r="E570" s="32">
        <v>35</v>
      </c>
      <c r="F570" s="32">
        <v>5</v>
      </c>
      <c r="G570" s="32">
        <v>52</v>
      </c>
      <c r="H570" s="27"/>
      <c r="I570" s="28"/>
      <c r="J570" s="28"/>
      <c r="K570" s="28"/>
      <c r="L570" s="29"/>
    </row>
    <row r="571" spans="1:12" x14ac:dyDescent="0.15">
      <c r="A571" s="30"/>
      <c r="B571" s="25" t="s">
        <v>279</v>
      </c>
      <c r="C571" s="32">
        <v>0</v>
      </c>
      <c r="D571" s="32">
        <v>8</v>
      </c>
      <c r="E571" s="32">
        <v>30</v>
      </c>
      <c r="F571" s="32">
        <v>3</v>
      </c>
      <c r="G571" s="32">
        <v>41</v>
      </c>
      <c r="H571" s="27"/>
      <c r="I571" s="28"/>
      <c r="J571" s="28"/>
      <c r="K571" s="28"/>
      <c r="L571" s="29"/>
    </row>
    <row r="572" spans="1:12" x14ac:dyDescent="0.15">
      <c r="A572" s="30"/>
      <c r="B572" s="25" t="s">
        <v>280</v>
      </c>
      <c r="C572" s="32">
        <v>0</v>
      </c>
      <c r="D572" s="32">
        <v>21</v>
      </c>
      <c r="E572" s="32">
        <v>42</v>
      </c>
      <c r="F572" s="32">
        <v>2</v>
      </c>
      <c r="G572" s="32">
        <v>65</v>
      </c>
      <c r="H572" s="27"/>
      <c r="I572" s="28"/>
      <c r="J572" s="28"/>
      <c r="K572" s="28"/>
      <c r="L572" s="29"/>
    </row>
    <row r="573" spans="1:12" x14ac:dyDescent="0.15">
      <c r="A573" s="30"/>
      <c r="B573" s="25" t="s">
        <v>281</v>
      </c>
      <c r="C573" s="32">
        <v>0</v>
      </c>
      <c r="D573" s="32">
        <v>14</v>
      </c>
      <c r="E573" s="32">
        <v>28</v>
      </c>
      <c r="F573" s="32">
        <v>3</v>
      </c>
      <c r="G573" s="32">
        <v>45</v>
      </c>
      <c r="H573" s="27"/>
      <c r="I573" s="28"/>
      <c r="J573" s="28"/>
      <c r="K573" s="28"/>
      <c r="L573" s="29"/>
    </row>
    <row r="574" spans="1:12" x14ac:dyDescent="0.15">
      <c r="A574" s="30"/>
      <c r="B574" s="25" t="s">
        <v>282</v>
      </c>
      <c r="C574" s="32">
        <v>0</v>
      </c>
      <c r="D574" s="32">
        <v>16</v>
      </c>
      <c r="E574" s="32">
        <v>34</v>
      </c>
      <c r="F574" s="32">
        <v>2</v>
      </c>
      <c r="G574" s="32">
        <v>52</v>
      </c>
      <c r="H574" s="27"/>
      <c r="I574" s="28"/>
      <c r="J574" s="28"/>
      <c r="K574" s="28"/>
      <c r="L574" s="29"/>
    </row>
    <row r="575" spans="1:12" x14ac:dyDescent="0.15">
      <c r="A575" s="30"/>
      <c r="B575" s="25" t="s">
        <v>283</v>
      </c>
      <c r="C575" s="32">
        <v>0</v>
      </c>
      <c r="D575" s="32">
        <v>10</v>
      </c>
      <c r="E575" s="32">
        <v>18</v>
      </c>
      <c r="F575" s="32">
        <v>1</v>
      </c>
      <c r="G575" s="32">
        <v>29</v>
      </c>
      <c r="H575" s="27"/>
      <c r="I575" s="28"/>
      <c r="J575" s="28"/>
      <c r="K575" s="28"/>
      <c r="L575" s="29"/>
    </row>
    <row r="576" spans="1:12" x14ac:dyDescent="0.15">
      <c r="A576" s="30"/>
      <c r="B576" s="25" t="s">
        <v>284</v>
      </c>
      <c r="C576" s="32">
        <v>0</v>
      </c>
      <c r="D576" s="32">
        <v>4</v>
      </c>
      <c r="E576" s="32">
        <v>16</v>
      </c>
      <c r="F576" s="32">
        <v>1</v>
      </c>
      <c r="G576" s="32">
        <v>21</v>
      </c>
      <c r="H576" s="27"/>
      <c r="I576" s="28"/>
      <c r="J576" s="28"/>
      <c r="K576" s="28"/>
      <c r="L576" s="29"/>
    </row>
    <row r="577" spans="1:12" x14ac:dyDescent="0.15">
      <c r="A577" s="30"/>
      <c r="B577" s="25" t="s">
        <v>285</v>
      </c>
      <c r="C577" s="32">
        <v>0</v>
      </c>
      <c r="D577" s="32">
        <v>3</v>
      </c>
      <c r="E577" s="32">
        <v>13</v>
      </c>
      <c r="F577" s="32">
        <v>2</v>
      </c>
      <c r="G577" s="32">
        <v>18</v>
      </c>
      <c r="H577" s="27"/>
      <c r="I577" s="28"/>
      <c r="J577" s="28"/>
      <c r="K577" s="28"/>
      <c r="L577" s="29"/>
    </row>
    <row r="578" spans="1:12" x14ac:dyDescent="0.15">
      <c r="A578" s="30"/>
      <c r="B578" s="25" t="s">
        <v>286</v>
      </c>
      <c r="C578" s="32">
        <v>0</v>
      </c>
      <c r="D578" s="32">
        <v>11</v>
      </c>
      <c r="E578" s="32">
        <v>27</v>
      </c>
      <c r="F578" s="32">
        <v>0</v>
      </c>
      <c r="G578" s="32">
        <v>38</v>
      </c>
      <c r="H578" s="27"/>
      <c r="I578" s="28"/>
      <c r="J578" s="28"/>
      <c r="K578" s="28"/>
      <c r="L578" s="29"/>
    </row>
    <row r="579" spans="1:12" x14ac:dyDescent="0.15">
      <c r="A579" s="30"/>
      <c r="B579" s="25" t="s">
        <v>287</v>
      </c>
      <c r="C579" s="32">
        <v>0</v>
      </c>
      <c r="D579" s="32">
        <v>5</v>
      </c>
      <c r="E579" s="32">
        <v>9</v>
      </c>
      <c r="F579" s="32">
        <v>0</v>
      </c>
      <c r="G579" s="32">
        <v>14</v>
      </c>
      <c r="H579" s="27"/>
      <c r="I579" s="28"/>
      <c r="J579" s="28"/>
      <c r="K579" s="28"/>
      <c r="L579" s="29"/>
    </row>
    <row r="580" spans="1:12" x14ac:dyDescent="0.15">
      <c r="A580" s="30"/>
      <c r="B580" s="25" t="s">
        <v>288</v>
      </c>
      <c r="C580" s="32">
        <v>0</v>
      </c>
      <c r="D580" s="32">
        <v>5</v>
      </c>
      <c r="E580" s="32">
        <v>19</v>
      </c>
      <c r="F580" s="32">
        <v>0</v>
      </c>
      <c r="G580" s="32">
        <v>24</v>
      </c>
      <c r="H580" s="27"/>
      <c r="I580" s="28"/>
      <c r="J580" s="28"/>
      <c r="K580" s="28"/>
      <c r="L580" s="29"/>
    </row>
    <row r="581" spans="1:12" x14ac:dyDescent="0.15">
      <c r="A581" s="30"/>
      <c r="B581" s="25" t="s">
        <v>289</v>
      </c>
      <c r="C581" s="32">
        <v>0</v>
      </c>
      <c r="D581" s="32">
        <v>10</v>
      </c>
      <c r="E581" s="32">
        <v>29</v>
      </c>
      <c r="F581" s="32">
        <v>1</v>
      </c>
      <c r="G581" s="32">
        <v>40</v>
      </c>
      <c r="H581" s="27"/>
      <c r="I581" s="28"/>
      <c r="J581" s="28"/>
      <c r="K581" s="28"/>
      <c r="L581" s="29"/>
    </row>
    <row r="582" spans="1:12" x14ac:dyDescent="0.15">
      <c r="A582" s="30"/>
      <c r="B582" s="25" t="s">
        <v>290</v>
      </c>
      <c r="C582" s="32">
        <v>0</v>
      </c>
      <c r="D582" s="32">
        <v>13</v>
      </c>
      <c r="E582" s="32">
        <v>42</v>
      </c>
      <c r="F582" s="32">
        <v>1</v>
      </c>
      <c r="G582" s="32">
        <v>56</v>
      </c>
      <c r="H582" s="27"/>
      <c r="I582" s="28"/>
      <c r="J582" s="28"/>
      <c r="K582" s="28"/>
      <c r="L582" s="29"/>
    </row>
    <row r="583" spans="1:12" x14ac:dyDescent="0.15">
      <c r="A583" s="30"/>
      <c r="B583" s="25" t="s">
        <v>291</v>
      </c>
      <c r="C583" s="32">
        <v>0</v>
      </c>
      <c r="D583" s="32">
        <v>11</v>
      </c>
      <c r="E583" s="32">
        <v>51</v>
      </c>
      <c r="F583" s="32">
        <v>2</v>
      </c>
      <c r="G583" s="32">
        <v>64</v>
      </c>
      <c r="H583" s="27"/>
      <c r="I583" s="28"/>
      <c r="J583" s="28"/>
      <c r="K583" s="28"/>
      <c r="L583" s="29"/>
    </row>
    <row r="584" spans="1:12" x14ac:dyDescent="0.15">
      <c r="A584" s="30"/>
      <c r="B584" s="25" t="s">
        <v>292</v>
      </c>
      <c r="C584" s="32">
        <v>0</v>
      </c>
      <c r="D584" s="32">
        <v>2</v>
      </c>
      <c r="E584" s="32">
        <v>25</v>
      </c>
      <c r="F584" s="32">
        <v>0</v>
      </c>
      <c r="G584" s="32">
        <v>27</v>
      </c>
      <c r="H584" s="27"/>
      <c r="I584" s="28"/>
      <c r="J584" s="28"/>
      <c r="K584" s="28"/>
      <c r="L584" s="29"/>
    </row>
    <row r="585" spans="1:12" x14ac:dyDescent="0.15">
      <c r="A585" s="30"/>
      <c r="B585" s="25" t="s">
        <v>293</v>
      </c>
      <c r="C585" s="32">
        <v>0</v>
      </c>
      <c r="D585" s="32">
        <v>2</v>
      </c>
      <c r="E585" s="32">
        <v>9</v>
      </c>
      <c r="F585" s="32">
        <v>1</v>
      </c>
      <c r="G585" s="32">
        <v>12</v>
      </c>
      <c r="H585" s="27"/>
      <c r="I585" s="28"/>
      <c r="J585" s="28"/>
      <c r="K585" s="28"/>
      <c r="L585" s="29"/>
    </row>
    <row r="586" spans="1:12" x14ac:dyDescent="0.15">
      <c r="A586" s="30"/>
      <c r="B586" s="25" t="s">
        <v>294</v>
      </c>
      <c r="C586" s="32">
        <v>0</v>
      </c>
      <c r="D586" s="32">
        <v>0</v>
      </c>
      <c r="E586" s="32">
        <v>8</v>
      </c>
      <c r="F586" s="32">
        <v>0</v>
      </c>
      <c r="G586" s="32">
        <v>8</v>
      </c>
      <c r="H586" s="27"/>
      <c r="I586" s="28"/>
      <c r="J586" s="28"/>
      <c r="K586" s="28"/>
      <c r="L586" s="29"/>
    </row>
    <row r="587" spans="1:12" x14ac:dyDescent="0.15">
      <c r="A587" s="30"/>
      <c r="B587" s="25" t="s">
        <v>295</v>
      </c>
      <c r="C587" s="32">
        <v>0</v>
      </c>
      <c r="D587" s="32">
        <v>0</v>
      </c>
      <c r="E587" s="32">
        <v>7</v>
      </c>
      <c r="F587" s="32">
        <v>1</v>
      </c>
      <c r="G587" s="32">
        <v>8</v>
      </c>
      <c r="H587" s="27"/>
      <c r="I587" s="28"/>
      <c r="J587" s="28"/>
      <c r="K587" s="28"/>
      <c r="L587" s="29"/>
    </row>
    <row r="588" spans="1:12" x14ac:dyDescent="0.15">
      <c r="A588" s="30"/>
      <c r="B588" s="25" t="s">
        <v>296</v>
      </c>
      <c r="C588" s="32">
        <v>0</v>
      </c>
      <c r="D588" s="32">
        <v>3</v>
      </c>
      <c r="E588" s="32">
        <v>21</v>
      </c>
      <c r="F588" s="32">
        <v>3</v>
      </c>
      <c r="G588" s="32">
        <v>27</v>
      </c>
      <c r="H588" s="27"/>
      <c r="I588" s="28"/>
      <c r="J588" s="28"/>
      <c r="K588" s="28"/>
      <c r="L588" s="29"/>
    </row>
    <row r="589" spans="1:12" x14ac:dyDescent="0.15">
      <c r="A589" s="30"/>
      <c r="B589" s="25" t="s">
        <v>297</v>
      </c>
      <c r="C589" s="32">
        <v>0</v>
      </c>
      <c r="D589" s="32">
        <v>1</v>
      </c>
      <c r="E589" s="32">
        <v>7</v>
      </c>
      <c r="F589" s="32">
        <v>0</v>
      </c>
      <c r="G589" s="32">
        <v>8</v>
      </c>
      <c r="H589" s="27"/>
      <c r="I589" s="28"/>
      <c r="J589" s="28"/>
      <c r="K589" s="28"/>
      <c r="L589" s="29"/>
    </row>
    <row r="590" spans="1:12" x14ac:dyDescent="0.15">
      <c r="A590" s="30"/>
      <c r="B590" s="25" t="s">
        <v>298</v>
      </c>
      <c r="C590" s="32">
        <v>0</v>
      </c>
      <c r="D590" s="32">
        <v>6</v>
      </c>
      <c r="E590" s="32">
        <v>11</v>
      </c>
      <c r="F590" s="32">
        <v>2</v>
      </c>
      <c r="G590" s="32">
        <v>19</v>
      </c>
      <c r="H590" s="27"/>
      <c r="I590" s="28"/>
      <c r="J590" s="28"/>
      <c r="K590" s="28"/>
      <c r="L590" s="29"/>
    </row>
    <row r="591" spans="1:12" x14ac:dyDescent="0.15">
      <c r="A591" s="30"/>
      <c r="B591" s="25" t="s">
        <v>299</v>
      </c>
      <c r="C591" s="32">
        <v>0</v>
      </c>
      <c r="D591" s="32">
        <v>6</v>
      </c>
      <c r="E591" s="32">
        <v>9</v>
      </c>
      <c r="F591" s="32">
        <v>1</v>
      </c>
      <c r="G591" s="32">
        <v>16</v>
      </c>
      <c r="H591" s="27"/>
      <c r="I591" s="28"/>
      <c r="J591" s="28"/>
      <c r="K591" s="28"/>
      <c r="L591" s="29"/>
    </row>
    <row r="592" spans="1:12" x14ac:dyDescent="0.15">
      <c r="A592" s="30"/>
      <c r="B592" s="25" t="s">
        <v>300</v>
      </c>
      <c r="C592" s="32">
        <v>0</v>
      </c>
      <c r="D592" s="32">
        <v>12</v>
      </c>
      <c r="E592" s="32">
        <v>25</v>
      </c>
      <c r="F592" s="32">
        <v>1</v>
      </c>
      <c r="G592" s="32">
        <v>38</v>
      </c>
      <c r="H592" s="27"/>
      <c r="I592" s="28"/>
      <c r="J592" s="28"/>
      <c r="K592" s="28"/>
      <c r="L592" s="29"/>
    </row>
    <row r="593" spans="1:12" x14ac:dyDescent="0.15">
      <c r="A593" s="30"/>
      <c r="B593" s="25" t="s">
        <v>301</v>
      </c>
      <c r="C593" s="32">
        <v>0</v>
      </c>
      <c r="D593" s="32">
        <v>4</v>
      </c>
      <c r="E593" s="32">
        <v>12</v>
      </c>
      <c r="F593" s="32">
        <v>0</v>
      </c>
      <c r="G593" s="32">
        <v>16</v>
      </c>
      <c r="H593" s="27"/>
      <c r="I593" s="28"/>
      <c r="J593" s="28"/>
      <c r="K593" s="28"/>
      <c r="L593" s="29"/>
    </row>
    <row r="594" spans="1:12" x14ac:dyDescent="0.15">
      <c r="A594" s="30"/>
      <c r="B594" s="25" t="s">
        <v>302</v>
      </c>
      <c r="C594" s="32">
        <v>0</v>
      </c>
      <c r="D594" s="32">
        <v>5</v>
      </c>
      <c r="E594" s="32">
        <v>15</v>
      </c>
      <c r="F594" s="32">
        <v>0</v>
      </c>
      <c r="G594" s="32">
        <v>20</v>
      </c>
      <c r="H594" s="27"/>
      <c r="I594" s="28"/>
      <c r="J594" s="28"/>
      <c r="K594" s="28"/>
      <c r="L594" s="29"/>
    </row>
    <row r="595" spans="1:12" x14ac:dyDescent="0.15">
      <c r="A595" s="30"/>
      <c r="B595" s="25" t="s">
        <v>303</v>
      </c>
      <c r="C595" s="32">
        <v>0</v>
      </c>
      <c r="D595" s="32">
        <v>1</v>
      </c>
      <c r="E595" s="32">
        <v>4</v>
      </c>
      <c r="F595" s="32">
        <v>0</v>
      </c>
      <c r="G595" s="32">
        <v>5</v>
      </c>
      <c r="H595" s="27"/>
      <c r="I595" s="28"/>
      <c r="J595" s="28"/>
      <c r="K595" s="28"/>
      <c r="L595" s="29"/>
    </row>
    <row r="596" spans="1:12" x14ac:dyDescent="0.15">
      <c r="A596" s="30"/>
      <c r="B596" s="25" t="s">
        <v>304</v>
      </c>
      <c r="C596" s="32">
        <v>0</v>
      </c>
      <c r="D596" s="32">
        <f>D91</f>
        <v>11</v>
      </c>
      <c r="E596" s="32">
        <f>E91</f>
        <v>19</v>
      </c>
      <c r="F596" s="32">
        <f>F91</f>
        <v>4</v>
      </c>
      <c r="G596" s="32">
        <f>G91</f>
        <v>34</v>
      </c>
      <c r="H596" s="27"/>
      <c r="I596" s="28"/>
      <c r="J596" s="28"/>
      <c r="K596" s="28"/>
      <c r="L596" s="29"/>
    </row>
    <row r="597" spans="1:12" x14ac:dyDescent="0.15">
      <c r="A597" s="30"/>
      <c r="B597" s="25" t="s">
        <v>305</v>
      </c>
      <c r="C597" s="32">
        <v>0</v>
      </c>
      <c r="D597" s="32">
        <v>1</v>
      </c>
      <c r="E597" s="32">
        <v>2</v>
      </c>
      <c r="F597" s="32">
        <v>1</v>
      </c>
      <c r="G597" s="32">
        <v>4</v>
      </c>
      <c r="H597" s="27"/>
      <c r="I597" s="28"/>
      <c r="J597" s="28"/>
      <c r="K597" s="28"/>
      <c r="L597" s="29"/>
    </row>
    <row r="598" spans="1:12" x14ac:dyDescent="0.15">
      <c r="A598" s="30"/>
      <c r="B598" s="25" t="s">
        <v>306</v>
      </c>
      <c r="C598" s="32">
        <v>0</v>
      </c>
      <c r="D598" s="32">
        <v>1</v>
      </c>
      <c r="E598" s="32">
        <v>12</v>
      </c>
      <c r="F598" s="32">
        <v>0</v>
      </c>
      <c r="G598" s="32">
        <v>13</v>
      </c>
      <c r="H598" s="27"/>
      <c r="I598" s="28"/>
      <c r="J598" s="28"/>
      <c r="K598" s="28"/>
      <c r="L598" s="29"/>
    </row>
    <row r="599" spans="1:12" x14ac:dyDescent="0.15">
      <c r="A599" s="30"/>
      <c r="B599" s="25" t="s">
        <v>307</v>
      </c>
      <c r="C599" s="32">
        <v>0</v>
      </c>
      <c r="D599" s="32">
        <v>16</v>
      </c>
      <c r="E599" s="32">
        <v>34</v>
      </c>
      <c r="F599" s="32">
        <v>2</v>
      </c>
      <c r="G599" s="32">
        <v>52</v>
      </c>
      <c r="H599" s="27"/>
      <c r="I599" s="28"/>
      <c r="J599" s="28"/>
      <c r="K599" s="28"/>
      <c r="L599" s="29"/>
    </row>
    <row r="600" spans="1:12" x14ac:dyDescent="0.15">
      <c r="A600" s="30"/>
      <c r="B600" s="25" t="s">
        <v>308</v>
      </c>
      <c r="C600" s="32">
        <v>0</v>
      </c>
      <c r="D600" s="32">
        <v>16</v>
      </c>
      <c r="E600" s="32">
        <v>22</v>
      </c>
      <c r="F600" s="32">
        <v>4</v>
      </c>
      <c r="G600" s="32">
        <v>42</v>
      </c>
      <c r="H600" s="27"/>
      <c r="I600" s="28"/>
      <c r="J600" s="28"/>
      <c r="K600" s="28"/>
      <c r="L600" s="29"/>
    </row>
    <row r="601" spans="1:12" x14ac:dyDescent="0.15">
      <c r="A601" s="30"/>
      <c r="B601" s="25" t="s">
        <v>309</v>
      </c>
      <c r="C601" s="32">
        <v>0</v>
      </c>
      <c r="D601" s="32">
        <v>29</v>
      </c>
      <c r="E601" s="32">
        <v>29</v>
      </c>
      <c r="F601" s="32">
        <v>3</v>
      </c>
      <c r="G601" s="32">
        <v>61</v>
      </c>
      <c r="H601" s="27"/>
      <c r="I601" s="28"/>
      <c r="J601" s="28"/>
      <c r="K601" s="28"/>
      <c r="L601" s="29"/>
    </row>
    <row r="602" spans="1:12" x14ac:dyDescent="0.15">
      <c r="A602" s="30"/>
      <c r="B602" s="25" t="s">
        <v>310</v>
      </c>
      <c r="C602" s="32">
        <v>0</v>
      </c>
      <c r="D602" s="32">
        <v>39</v>
      </c>
      <c r="E602" s="32">
        <v>36</v>
      </c>
      <c r="F602" s="32">
        <v>2</v>
      </c>
      <c r="G602" s="32">
        <v>77</v>
      </c>
      <c r="H602" s="27"/>
      <c r="I602" s="28"/>
      <c r="J602" s="28"/>
      <c r="K602" s="28"/>
      <c r="L602" s="29"/>
    </row>
    <row r="603" spans="1:12" x14ac:dyDescent="0.15">
      <c r="A603" s="30"/>
      <c r="B603" s="25" t="s">
        <v>311</v>
      </c>
      <c r="C603" s="32">
        <v>0</v>
      </c>
      <c r="D603" s="32">
        <v>30</v>
      </c>
      <c r="E603" s="32">
        <v>40</v>
      </c>
      <c r="F603" s="32">
        <v>3</v>
      </c>
      <c r="G603" s="32">
        <v>73</v>
      </c>
      <c r="H603" s="27"/>
      <c r="I603" s="28"/>
      <c r="J603" s="28"/>
      <c r="K603" s="28"/>
      <c r="L603" s="29"/>
    </row>
    <row r="604" spans="1:12" x14ac:dyDescent="0.15">
      <c r="A604" s="30"/>
      <c r="B604" s="25" t="s">
        <v>312</v>
      </c>
      <c r="C604" s="32">
        <v>0</v>
      </c>
      <c r="D604" s="32">
        <v>13</v>
      </c>
      <c r="E604" s="32">
        <v>14</v>
      </c>
      <c r="F604" s="32">
        <v>0</v>
      </c>
      <c r="G604" s="32">
        <v>27</v>
      </c>
      <c r="H604" s="27"/>
      <c r="I604" s="28"/>
      <c r="J604" s="28"/>
      <c r="K604" s="28"/>
      <c r="L604" s="29"/>
    </row>
    <row r="605" spans="1:12" x14ac:dyDescent="0.15">
      <c r="A605" s="30"/>
      <c r="B605" s="25" t="s">
        <v>313</v>
      </c>
      <c r="C605" s="32">
        <v>0</v>
      </c>
      <c r="D605" s="32">
        <v>27</v>
      </c>
      <c r="E605" s="32">
        <v>30</v>
      </c>
      <c r="F605" s="32">
        <v>1</v>
      </c>
      <c r="G605" s="32">
        <v>58</v>
      </c>
      <c r="H605" s="27"/>
      <c r="I605" s="28"/>
      <c r="J605" s="28"/>
      <c r="K605" s="28"/>
      <c r="L605" s="29"/>
    </row>
    <row r="606" spans="1:12" x14ac:dyDescent="0.15">
      <c r="A606" s="30"/>
      <c r="B606" s="25" t="s">
        <v>314</v>
      </c>
      <c r="C606" s="32">
        <v>0</v>
      </c>
      <c r="D606" s="32">
        <v>9</v>
      </c>
      <c r="E606" s="32">
        <v>19</v>
      </c>
      <c r="F606" s="32">
        <v>2</v>
      </c>
      <c r="G606" s="32">
        <v>30</v>
      </c>
      <c r="H606" s="27"/>
      <c r="I606" s="28"/>
      <c r="J606" s="28"/>
      <c r="K606" s="28"/>
      <c r="L606" s="29"/>
    </row>
    <row r="607" spans="1:12" x14ac:dyDescent="0.15">
      <c r="A607" s="30"/>
      <c r="B607" s="25" t="s">
        <v>315</v>
      </c>
      <c r="C607" s="32">
        <v>0</v>
      </c>
      <c r="D607" s="32">
        <v>5</v>
      </c>
      <c r="E607" s="32">
        <v>10</v>
      </c>
      <c r="F607" s="32">
        <v>2</v>
      </c>
      <c r="G607" s="32">
        <v>17</v>
      </c>
      <c r="H607" s="27"/>
      <c r="I607" s="28"/>
      <c r="J607" s="28"/>
      <c r="K607" s="28"/>
      <c r="L607" s="29"/>
    </row>
    <row r="608" spans="1:12" x14ac:dyDescent="0.15">
      <c r="A608" s="30"/>
      <c r="B608" s="25" t="s">
        <v>316</v>
      </c>
      <c r="C608" s="32">
        <v>0</v>
      </c>
      <c r="D608" s="32">
        <v>10</v>
      </c>
      <c r="E608" s="32">
        <v>16</v>
      </c>
      <c r="F608" s="32">
        <v>1</v>
      </c>
      <c r="G608" s="32">
        <v>27</v>
      </c>
      <c r="H608" s="27"/>
      <c r="I608" s="28"/>
      <c r="J608" s="28"/>
      <c r="K608" s="28"/>
      <c r="L608" s="29"/>
    </row>
    <row r="609" spans="1:12" x14ac:dyDescent="0.15">
      <c r="A609" s="30"/>
      <c r="B609" s="25" t="s">
        <v>317</v>
      </c>
      <c r="C609" s="32">
        <v>0</v>
      </c>
      <c r="D609" s="32">
        <v>10</v>
      </c>
      <c r="E609" s="32">
        <v>16</v>
      </c>
      <c r="F609" s="32">
        <v>1</v>
      </c>
      <c r="G609" s="32">
        <v>27</v>
      </c>
      <c r="H609" s="27"/>
      <c r="I609" s="28"/>
      <c r="J609" s="28"/>
      <c r="K609" s="28"/>
      <c r="L609" s="29"/>
    </row>
    <row r="610" spans="1:12" x14ac:dyDescent="0.15">
      <c r="A610" s="30"/>
      <c r="B610" s="25" t="s">
        <v>318</v>
      </c>
      <c r="C610" s="32">
        <v>0</v>
      </c>
      <c r="D610" s="32">
        <v>9</v>
      </c>
      <c r="E610" s="32">
        <v>7</v>
      </c>
      <c r="F610" s="32">
        <v>0</v>
      </c>
      <c r="G610" s="32">
        <v>16</v>
      </c>
      <c r="H610" s="27"/>
      <c r="I610" s="28"/>
      <c r="J610" s="28"/>
      <c r="K610" s="28"/>
      <c r="L610" s="29"/>
    </row>
    <row r="611" spans="1:12" x14ac:dyDescent="0.15">
      <c r="A611" s="30"/>
      <c r="B611" s="25" t="s">
        <v>319</v>
      </c>
      <c r="C611" s="32">
        <v>0</v>
      </c>
      <c r="D611" s="32">
        <v>10</v>
      </c>
      <c r="E611" s="32">
        <v>15</v>
      </c>
      <c r="F611" s="32">
        <v>1</v>
      </c>
      <c r="G611" s="32">
        <v>26</v>
      </c>
      <c r="H611" s="27"/>
      <c r="I611" s="28"/>
      <c r="J611" s="28"/>
      <c r="K611" s="28"/>
      <c r="L611" s="29"/>
    </row>
    <row r="612" spans="1:12" x14ac:dyDescent="0.15">
      <c r="A612" s="30"/>
      <c r="B612" s="25" t="s">
        <v>320</v>
      </c>
      <c r="C612" s="32">
        <v>0</v>
      </c>
      <c r="D612" s="32">
        <v>7</v>
      </c>
      <c r="E612" s="32">
        <v>9</v>
      </c>
      <c r="F612" s="32">
        <v>2</v>
      </c>
      <c r="G612" s="32">
        <v>18</v>
      </c>
      <c r="H612" s="27"/>
      <c r="I612" s="28"/>
      <c r="J612" s="28"/>
      <c r="K612" s="28"/>
      <c r="L612" s="29"/>
    </row>
    <row r="613" spans="1:12" x14ac:dyDescent="0.15">
      <c r="A613" s="30"/>
      <c r="B613" s="25" t="s">
        <v>321</v>
      </c>
      <c r="C613" s="32">
        <v>0</v>
      </c>
      <c r="D613" s="32">
        <v>10</v>
      </c>
      <c r="E613" s="32">
        <v>17</v>
      </c>
      <c r="F613" s="32">
        <v>0</v>
      </c>
      <c r="G613" s="32">
        <v>27</v>
      </c>
      <c r="H613" s="27"/>
      <c r="I613" s="28"/>
      <c r="J613" s="28"/>
      <c r="K613" s="28"/>
      <c r="L613" s="29"/>
    </row>
    <row r="614" spans="1:12" x14ac:dyDescent="0.15">
      <c r="A614" s="30"/>
      <c r="B614" s="25" t="s">
        <v>322</v>
      </c>
      <c r="C614" s="32">
        <v>0</v>
      </c>
      <c r="D614" s="32">
        <v>5</v>
      </c>
      <c r="E614" s="32">
        <v>9</v>
      </c>
      <c r="F614" s="32">
        <v>1</v>
      </c>
      <c r="G614" s="32">
        <v>15</v>
      </c>
      <c r="H614" s="27"/>
      <c r="I614" s="28"/>
      <c r="J614" s="28"/>
      <c r="K614" s="28"/>
      <c r="L614" s="29"/>
    </row>
    <row r="615" spans="1:12" x14ac:dyDescent="0.15">
      <c r="A615" s="30"/>
      <c r="B615" s="25" t="s">
        <v>323</v>
      </c>
      <c r="C615" s="32">
        <v>0</v>
      </c>
      <c r="D615" s="32">
        <v>7</v>
      </c>
      <c r="E615" s="32">
        <v>12</v>
      </c>
      <c r="F615" s="32">
        <v>3</v>
      </c>
      <c r="G615" s="32">
        <v>22</v>
      </c>
      <c r="H615" s="27"/>
      <c r="I615" s="28"/>
      <c r="J615" s="28"/>
      <c r="K615" s="28"/>
      <c r="L615" s="29"/>
    </row>
    <row r="616" spans="1:12" x14ac:dyDescent="0.15">
      <c r="A616" s="30"/>
      <c r="B616" s="25" t="s">
        <v>324</v>
      </c>
      <c r="C616" s="32">
        <v>0</v>
      </c>
      <c r="D616" s="32">
        <v>9</v>
      </c>
      <c r="E616" s="32">
        <v>9</v>
      </c>
      <c r="F616" s="32">
        <v>0</v>
      </c>
      <c r="G616" s="32">
        <v>18</v>
      </c>
      <c r="H616" s="27"/>
      <c r="I616" s="28"/>
      <c r="J616" s="28"/>
      <c r="K616" s="28"/>
      <c r="L616" s="29"/>
    </row>
    <row r="617" spans="1:12" x14ac:dyDescent="0.15">
      <c r="A617" s="30"/>
      <c r="B617" s="25" t="s">
        <v>325</v>
      </c>
      <c r="C617" s="32">
        <v>0</v>
      </c>
      <c r="D617" s="32">
        <v>4</v>
      </c>
      <c r="E617" s="32">
        <v>6</v>
      </c>
      <c r="F617" s="32">
        <v>0</v>
      </c>
      <c r="G617" s="32">
        <v>10</v>
      </c>
      <c r="H617" s="27"/>
      <c r="I617" s="28"/>
      <c r="J617" s="28"/>
      <c r="K617" s="28"/>
      <c r="L617" s="29"/>
    </row>
    <row r="618" spans="1:12" x14ac:dyDescent="0.15">
      <c r="A618" s="30"/>
      <c r="B618" s="25" t="s">
        <v>326</v>
      </c>
      <c r="C618" s="32">
        <v>0</v>
      </c>
      <c r="D618" s="32">
        <v>15</v>
      </c>
      <c r="E618" s="32">
        <v>8</v>
      </c>
      <c r="F618" s="32">
        <v>0</v>
      </c>
      <c r="G618" s="32">
        <v>23</v>
      </c>
      <c r="H618" s="27"/>
      <c r="I618" s="28"/>
      <c r="J618" s="28"/>
      <c r="K618" s="28"/>
      <c r="L618" s="29"/>
    </row>
    <row r="619" spans="1:12" x14ac:dyDescent="0.15">
      <c r="A619" s="30"/>
      <c r="B619" s="25" t="s">
        <v>327</v>
      </c>
      <c r="C619" s="32">
        <v>0</v>
      </c>
      <c r="D619" s="32">
        <v>11</v>
      </c>
      <c r="E619" s="32">
        <v>25</v>
      </c>
      <c r="F619" s="32">
        <v>0</v>
      </c>
      <c r="G619" s="32">
        <v>36</v>
      </c>
      <c r="H619" s="27"/>
      <c r="I619" s="28"/>
      <c r="J619" s="28"/>
      <c r="K619" s="28"/>
      <c r="L619" s="29"/>
    </row>
    <row r="620" spans="1:12" x14ac:dyDescent="0.15">
      <c r="A620" s="30"/>
      <c r="B620" s="25" t="s">
        <v>328</v>
      </c>
      <c r="C620" s="32">
        <v>0</v>
      </c>
      <c r="D620" s="32">
        <v>8</v>
      </c>
      <c r="E620" s="32">
        <v>11</v>
      </c>
      <c r="F620" s="32">
        <v>2</v>
      </c>
      <c r="G620" s="32">
        <v>21</v>
      </c>
      <c r="H620" s="27"/>
      <c r="I620" s="28"/>
      <c r="J620" s="28"/>
      <c r="K620" s="28"/>
      <c r="L620" s="29"/>
    </row>
    <row r="621" spans="1:12" x14ac:dyDescent="0.15">
      <c r="A621" s="30"/>
      <c r="B621" s="25" t="s">
        <v>329</v>
      </c>
      <c r="C621" s="32">
        <v>0</v>
      </c>
      <c r="D621" s="32">
        <v>13</v>
      </c>
      <c r="E621" s="32">
        <v>13</v>
      </c>
      <c r="F621" s="32">
        <v>0</v>
      </c>
      <c r="G621" s="32">
        <v>26</v>
      </c>
      <c r="H621" s="27"/>
      <c r="I621" s="28"/>
      <c r="J621" s="28"/>
      <c r="K621" s="28"/>
      <c r="L621" s="29"/>
    </row>
    <row r="622" spans="1:12" x14ac:dyDescent="0.15">
      <c r="A622" s="30"/>
      <c r="B622" s="25" t="s">
        <v>330</v>
      </c>
      <c r="C622" s="32">
        <v>0</v>
      </c>
      <c r="D622" s="32">
        <v>10</v>
      </c>
      <c r="E622" s="32">
        <v>18</v>
      </c>
      <c r="F622" s="32">
        <v>0</v>
      </c>
      <c r="G622" s="32">
        <v>28</v>
      </c>
      <c r="H622" s="27"/>
      <c r="I622" s="28"/>
      <c r="J622" s="28"/>
      <c r="K622" s="28"/>
      <c r="L622" s="29"/>
    </row>
    <row r="623" spans="1:12" x14ac:dyDescent="0.15">
      <c r="A623" s="30"/>
      <c r="B623" s="25" t="s">
        <v>331</v>
      </c>
      <c r="C623" s="32">
        <v>0</v>
      </c>
      <c r="D623" s="32">
        <v>11</v>
      </c>
      <c r="E623" s="32">
        <v>20</v>
      </c>
      <c r="F623" s="32">
        <v>0</v>
      </c>
      <c r="G623" s="32">
        <v>31</v>
      </c>
      <c r="H623" s="27"/>
      <c r="I623" s="28"/>
      <c r="J623" s="28"/>
      <c r="K623" s="28"/>
      <c r="L623" s="29"/>
    </row>
    <row r="624" spans="1:12" x14ac:dyDescent="0.15">
      <c r="A624" s="30"/>
      <c r="B624" s="25" t="s">
        <v>332</v>
      </c>
      <c r="C624" s="32">
        <v>0</v>
      </c>
      <c r="D624" s="32">
        <v>12</v>
      </c>
      <c r="E624" s="32">
        <v>16</v>
      </c>
      <c r="F624" s="32">
        <v>0</v>
      </c>
      <c r="G624" s="32">
        <v>28</v>
      </c>
      <c r="H624" s="27"/>
      <c r="I624" s="28"/>
      <c r="J624" s="28"/>
      <c r="K624" s="28"/>
      <c r="L624" s="29"/>
    </row>
    <row r="625" spans="1:12" x14ac:dyDescent="0.15">
      <c r="A625" s="30"/>
      <c r="B625" s="25" t="s">
        <v>333</v>
      </c>
      <c r="C625" s="32">
        <v>0</v>
      </c>
      <c r="D625" s="32">
        <v>14</v>
      </c>
      <c r="E625" s="32">
        <v>19</v>
      </c>
      <c r="F625" s="32">
        <v>2</v>
      </c>
      <c r="G625" s="32">
        <v>35</v>
      </c>
      <c r="H625" s="27"/>
      <c r="I625" s="28"/>
      <c r="J625" s="28"/>
      <c r="K625" s="28"/>
      <c r="L625" s="29"/>
    </row>
    <row r="626" spans="1:12" x14ac:dyDescent="0.15">
      <c r="A626" s="30"/>
      <c r="B626" s="25" t="s">
        <v>334</v>
      </c>
      <c r="C626" s="32">
        <v>0</v>
      </c>
      <c r="D626" s="32">
        <v>14</v>
      </c>
      <c r="E626" s="32">
        <v>27</v>
      </c>
      <c r="F626" s="32">
        <v>3</v>
      </c>
      <c r="G626" s="32">
        <v>44</v>
      </c>
      <c r="H626" s="27"/>
      <c r="I626" s="28"/>
      <c r="J626" s="28"/>
      <c r="K626" s="28"/>
      <c r="L626" s="29"/>
    </row>
    <row r="627" spans="1:12" x14ac:dyDescent="0.15">
      <c r="A627" s="30"/>
      <c r="B627" s="25" t="s">
        <v>335</v>
      </c>
      <c r="C627" s="32">
        <v>0</v>
      </c>
      <c r="D627" s="32">
        <v>15</v>
      </c>
      <c r="E627" s="32">
        <v>23</v>
      </c>
      <c r="F627" s="32">
        <v>1</v>
      </c>
      <c r="G627" s="32">
        <v>39</v>
      </c>
      <c r="H627" s="27"/>
      <c r="I627" s="28"/>
      <c r="J627" s="28"/>
      <c r="K627" s="28"/>
      <c r="L627" s="29"/>
    </row>
    <row r="628" spans="1:12" x14ac:dyDescent="0.15">
      <c r="A628" s="30"/>
      <c r="B628" s="25" t="s">
        <v>336</v>
      </c>
      <c r="C628" s="32">
        <v>0</v>
      </c>
      <c r="D628" s="32">
        <v>8</v>
      </c>
      <c r="E628" s="32">
        <v>20</v>
      </c>
      <c r="F628" s="32">
        <v>0</v>
      </c>
      <c r="G628" s="32">
        <v>28</v>
      </c>
      <c r="H628" s="27"/>
      <c r="I628" s="28"/>
      <c r="J628" s="28"/>
      <c r="K628" s="28"/>
      <c r="L628" s="29"/>
    </row>
    <row r="629" spans="1:12" x14ac:dyDescent="0.15">
      <c r="A629" s="30"/>
      <c r="B629" s="25" t="s">
        <v>337</v>
      </c>
      <c r="C629" s="32">
        <v>0</v>
      </c>
      <c r="D629" s="32">
        <v>10</v>
      </c>
      <c r="E629" s="32">
        <v>14</v>
      </c>
      <c r="F629" s="32">
        <v>1</v>
      </c>
      <c r="G629" s="32">
        <v>25</v>
      </c>
      <c r="H629" s="27"/>
      <c r="I629" s="28"/>
      <c r="J629" s="28"/>
      <c r="K629" s="28"/>
      <c r="L629" s="29"/>
    </row>
    <row r="630" spans="1:12" x14ac:dyDescent="0.15">
      <c r="A630" s="30"/>
      <c r="B630" s="25" t="s">
        <v>338</v>
      </c>
      <c r="C630" s="32">
        <v>0</v>
      </c>
      <c r="D630" s="32">
        <v>7</v>
      </c>
      <c r="E630" s="32">
        <v>24</v>
      </c>
      <c r="F630" s="32">
        <v>0</v>
      </c>
      <c r="G630" s="32">
        <v>31</v>
      </c>
      <c r="H630" s="27"/>
      <c r="I630" s="28"/>
      <c r="J630" s="28"/>
      <c r="K630" s="28"/>
      <c r="L630" s="29"/>
    </row>
    <row r="631" spans="1:12" x14ac:dyDescent="0.15">
      <c r="A631" s="30"/>
      <c r="B631" s="25" t="s">
        <v>339</v>
      </c>
      <c r="C631" s="32">
        <v>0</v>
      </c>
      <c r="D631" s="32">
        <v>10</v>
      </c>
      <c r="E631" s="32">
        <v>19</v>
      </c>
      <c r="F631" s="32">
        <v>1</v>
      </c>
      <c r="G631" s="32">
        <v>30</v>
      </c>
      <c r="H631" s="27"/>
      <c r="I631" s="28"/>
      <c r="J631" s="28"/>
      <c r="K631" s="28"/>
      <c r="L631" s="29"/>
    </row>
    <row r="632" spans="1:12" x14ac:dyDescent="0.15">
      <c r="A632" s="30"/>
      <c r="B632" s="25" t="s">
        <v>340</v>
      </c>
      <c r="C632" s="32">
        <v>0</v>
      </c>
      <c r="D632" s="32">
        <v>13</v>
      </c>
      <c r="E632" s="32">
        <v>18</v>
      </c>
      <c r="F632" s="32">
        <v>3</v>
      </c>
      <c r="G632" s="32">
        <v>34</v>
      </c>
      <c r="H632" s="27"/>
      <c r="I632" s="28"/>
      <c r="J632" s="28"/>
      <c r="K632" s="28"/>
      <c r="L632" s="29"/>
    </row>
    <row r="633" spans="1:12" x14ac:dyDescent="0.15">
      <c r="A633" s="30"/>
      <c r="B633" s="25" t="s">
        <v>341</v>
      </c>
      <c r="C633" s="32">
        <v>0</v>
      </c>
      <c r="D633" s="32">
        <v>3</v>
      </c>
      <c r="E633" s="32">
        <v>14</v>
      </c>
      <c r="F633" s="32">
        <v>0</v>
      </c>
      <c r="G633" s="32">
        <v>17</v>
      </c>
      <c r="H633" s="27"/>
      <c r="I633" s="28"/>
      <c r="J633" s="28"/>
      <c r="K633" s="28"/>
      <c r="L633" s="29"/>
    </row>
    <row r="634" spans="1:12" x14ac:dyDescent="0.15">
      <c r="A634" s="30"/>
      <c r="B634" s="25" t="s">
        <v>342</v>
      </c>
      <c r="C634" s="32">
        <v>0</v>
      </c>
      <c r="D634" s="32">
        <v>2</v>
      </c>
      <c r="E634" s="32">
        <v>11</v>
      </c>
      <c r="F634" s="32">
        <v>0</v>
      </c>
      <c r="G634" s="32">
        <v>13</v>
      </c>
      <c r="H634" s="27"/>
      <c r="I634" s="28"/>
      <c r="J634" s="28"/>
      <c r="K634" s="28"/>
      <c r="L634" s="29"/>
    </row>
    <row r="635" spans="1:12" x14ac:dyDescent="0.15">
      <c r="A635" s="30"/>
      <c r="B635" s="25" t="s">
        <v>343</v>
      </c>
      <c r="C635" s="32">
        <v>0</v>
      </c>
      <c r="D635" s="32">
        <v>21</v>
      </c>
      <c r="E635" s="32">
        <v>47</v>
      </c>
      <c r="F635" s="32">
        <v>2</v>
      </c>
      <c r="G635" s="32">
        <v>70</v>
      </c>
      <c r="H635" s="27"/>
      <c r="I635" s="28"/>
      <c r="J635" s="28"/>
      <c r="K635" s="28"/>
      <c r="L635" s="29"/>
    </row>
    <row r="636" spans="1:12" x14ac:dyDescent="0.15">
      <c r="A636" s="30"/>
      <c r="B636" s="25" t="s">
        <v>344</v>
      </c>
      <c r="C636" s="32">
        <v>0</v>
      </c>
      <c r="D636" s="32">
        <v>11</v>
      </c>
      <c r="E636" s="32">
        <v>16</v>
      </c>
      <c r="F636" s="32">
        <v>3</v>
      </c>
      <c r="G636" s="32">
        <v>30</v>
      </c>
    </row>
    <row r="637" spans="1:12" x14ac:dyDescent="0.15">
      <c r="A637" s="30"/>
      <c r="B637" s="25" t="s">
        <v>345</v>
      </c>
      <c r="C637" s="32">
        <v>0</v>
      </c>
      <c r="D637" s="32">
        <v>9</v>
      </c>
      <c r="E637" s="32">
        <v>22</v>
      </c>
      <c r="F637" s="32">
        <v>3</v>
      </c>
      <c r="G637" s="32">
        <v>34</v>
      </c>
    </row>
    <row r="638" spans="1:12" x14ac:dyDescent="0.15">
      <c r="A638" s="30"/>
      <c r="B638" s="25" t="s">
        <v>346</v>
      </c>
      <c r="C638" s="32">
        <v>0</v>
      </c>
      <c r="D638" s="32">
        <v>5</v>
      </c>
      <c r="E638" s="32">
        <v>11</v>
      </c>
      <c r="F638" s="32">
        <v>1</v>
      </c>
      <c r="G638" s="32">
        <v>17</v>
      </c>
    </row>
    <row r="639" spans="1:12" x14ac:dyDescent="0.15">
      <c r="A639" s="30"/>
      <c r="B639" s="25" t="s">
        <v>347</v>
      </c>
      <c r="C639" s="32">
        <v>0</v>
      </c>
      <c r="D639" s="32">
        <v>6</v>
      </c>
      <c r="E639" s="32">
        <v>14</v>
      </c>
      <c r="F639" s="32">
        <v>1</v>
      </c>
      <c r="G639" s="32">
        <v>21</v>
      </c>
    </row>
    <row r="640" spans="1:12" x14ac:dyDescent="0.15">
      <c r="A640" s="30"/>
      <c r="B640" s="25" t="s">
        <v>348</v>
      </c>
      <c r="C640" s="32">
        <v>0</v>
      </c>
      <c r="D640" s="32">
        <v>8</v>
      </c>
      <c r="E640" s="32">
        <v>23</v>
      </c>
      <c r="F640" s="32">
        <v>3</v>
      </c>
      <c r="G640" s="32">
        <v>34</v>
      </c>
    </row>
    <row r="641" spans="1:7" x14ac:dyDescent="0.15">
      <c r="A641" s="30"/>
      <c r="B641" s="25" t="s">
        <v>349</v>
      </c>
      <c r="C641" s="32">
        <v>0</v>
      </c>
      <c r="D641" s="32">
        <v>9</v>
      </c>
      <c r="E641" s="32">
        <v>23</v>
      </c>
      <c r="F641" s="32">
        <v>4</v>
      </c>
      <c r="G641" s="32">
        <v>36</v>
      </c>
    </row>
    <row r="642" spans="1:7" x14ac:dyDescent="0.15">
      <c r="A642" s="30"/>
      <c r="B642" s="25" t="s">
        <v>350</v>
      </c>
      <c r="C642" s="32">
        <v>0</v>
      </c>
      <c r="D642" s="32">
        <v>2</v>
      </c>
      <c r="E642" s="32">
        <v>10</v>
      </c>
      <c r="F642" s="32">
        <v>0</v>
      </c>
      <c r="G642" s="32">
        <v>12</v>
      </c>
    </row>
    <row r="643" spans="1:7" x14ac:dyDescent="0.15">
      <c r="A643" s="30"/>
      <c r="B643" s="25" t="s">
        <v>351</v>
      </c>
      <c r="C643" s="32">
        <v>0</v>
      </c>
      <c r="D643" s="32">
        <v>6</v>
      </c>
      <c r="E643" s="32">
        <v>17</v>
      </c>
      <c r="F643" s="32">
        <v>4</v>
      </c>
      <c r="G643" s="32">
        <v>27</v>
      </c>
    </row>
    <row r="644" spans="1:7" x14ac:dyDescent="0.15">
      <c r="A644" s="30"/>
      <c r="B644" s="25" t="s">
        <v>352</v>
      </c>
      <c r="C644" s="32">
        <v>0</v>
      </c>
      <c r="D644" s="32">
        <v>4</v>
      </c>
      <c r="E644" s="32">
        <v>13</v>
      </c>
      <c r="F644" s="32">
        <v>0</v>
      </c>
      <c r="G644" s="32">
        <v>17</v>
      </c>
    </row>
    <row r="645" spans="1:7" x14ac:dyDescent="0.15">
      <c r="A645" s="30"/>
      <c r="B645" s="25" t="s">
        <v>353</v>
      </c>
      <c r="C645" s="32">
        <v>0</v>
      </c>
      <c r="D645" s="32">
        <v>10</v>
      </c>
      <c r="E645" s="32">
        <v>13</v>
      </c>
      <c r="F645" s="32">
        <v>3</v>
      </c>
      <c r="G645" s="32">
        <v>26</v>
      </c>
    </row>
    <row r="646" spans="1:7" x14ac:dyDescent="0.15">
      <c r="A646" s="30"/>
      <c r="B646" s="25" t="s">
        <v>354</v>
      </c>
      <c r="C646" s="32">
        <v>0</v>
      </c>
      <c r="D646" s="32">
        <v>0</v>
      </c>
      <c r="E646" s="32">
        <v>0</v>
      </c>
      <c r="F646" s="32">
        <v>0</v>
      </c>
      <c r="G646" s="32">
        <v>0</v>
      </c>
    </row>
    <row r="647" spans="1:7" x14ac:dyDescent="0.15">
      <c r="A647" s="30"/>
      <c r="B647" s="25" t="s">
        <v>355</v>
      </c>
      <c r="C647" s="32">
        <v>0</v>
      </c>
      <c r="D647" s="32">
        <v>13</v>
      </c>
      <c r="E647" s="32">
        <v>30</v>
      </c>
      <c r="F647" s="32">
        <v>2</v>
      </c>
      <c r="G647" s="32">
        <v>45</v>
      </c>
    </row>
    <row r="648" spans="1:7" x14ac:dyDescent="0.15">
      <c r="A648" s="30"/>
      <c r="B648" s="25" t="s">
        <v>356</v>
      </c>
      <c r="C648" s="32">
        <v>0</v>
      </c>
      <c r="D648" s="32">
        <v>4</v>
      </c>
      <c r="E648" s="32">
        <v>12</v>
      </c>
      <c r="F648" s="32">
        <v>1</v>
      </c>
      <c r="G648" s="32">
        <v>17</v>
      </c>
    </row>
    <row r="649" spans="1:7" x14ac:dyDescent="0.15">
      <c r="A649" s="30"/>
      <c r="B649" s="25" t="s">
        <v>357</v>
      </c>
      <c r="C649" s="32">
        <v>0</v>
      </c>
      <c r="D649" s="32">
        <v>17</v>
      </c>
      <c r="E649" s="32">
        <v>27</v>
      </c>
      <c r="F649" s="32">
        <v>7</v>
      </c>
      <c r="G649" s="32">
        <v>51</v>
      </c>
    </row>
    <row r="650" spans="1:7" x14ac:dyDescent="0.15">
      <c r="A650" s="30"/>
      <c r="B650" s="25" t="s">
        <v>358</v>
      </c>
      <c r="C650" s="32">
        <v>0</v>
      </c>
      <c r="D650" s="32">
        <v>18</v>
      </c>
      <c r="E650" s="32">
        <v>31</v>
      </c>
      <c r="F650" s="32">
        <v>7</v>
      </c>
      <c r="G650" s="32">
        <v>56</v>
      </c>
    </row>
    <row r="651" spans="1:7" x14ac:dyDescent="0.15">
      <c r="A651" s="30"/>
      <c r="B651" s="25" t="s">
        <v>359</v>
      </c>
      <c r="C651" s="32">
        <v>0</v>
      </c>
      <c r="D651" s="32">
        <v>12</v>
      </c>
      <c r="E651" s="32">
        <v>28</v>
      </c>
      <c r="F651" s="32">
        <v>3</v>
      </c>
      <c r="G651" s="32">
        <v>43</v>
      </c>
    </row>
    <row r="652" spans="1:7" x14ac:dyDescent="0.15">
      <c r="A652" s="30"/>
      <c r="B652" s="25" t="s">
        <v>360</v>
      </c>
      <c r="C652" s="32">
        <v>0</v>
      </c>
      <c r="D652" s="32">
        <v>11</v>
      </c>
      <c r="E652" s="32">
        <v>34</v>
      </c>
      <c r="F652" s="32">
        <v>3</v>
      </c>
      <c r="G652" s="32">
        <v>48</v>
      </c>
    </row>
    <row r="653" spans="1:7" x14ac:dyDescent="0.15">
      <c r="A653" s="30"/>
      <c r="B653" s="25" t="s">
        <v>361</v>
      </c>
      <c r="C653" s="32">
        <v>0</v>
      </c>
      <c r="D653" s="32">
        <v>7</v>
      </c>
      <c r="E653" s="32">
        <v>27</v>
      </c>
      <c r="F653" s="32">
        <v>2</v>
      </c>
      <c r="G653" s="32">
        <v>36</v>
      </c>
    </row>
    <row r="654" spans="1:7" x14ac:dyDescent="0.15">
      <c r="A654" s="30"/>
      <c r="B654" s="25" t="s">
        <v>362</v>
      </c>
      <c r="C654" s="32">
        <v>0</v>
      </c>
      <c r="D654" s="32">
        <v>14</v>
      </c>
      <c r="E654" s="32">
        <v>31</v>
      </c>
      <c r="F654" s="32">
        <v>2</v>
      </c>
      <c r="G654" s="32">
        <v>47</v>
      </c>
    </row>
    <row r="655" spans="1:7" x14ac:dyDescent="0.15">
      <c r="A655" s="30"/>
      <c r="B655" s="25" t="s">
        <v>363</v>
      </c>
      <c r="C655" s="32">
        <v>0</v>
      </c>
      <c r="D655" s="32">
        <v>11</v>
      </c>
      <c r="E655" s="32">
        <v>18</v>
      </c>
      <c r="F655" s="32">
        <v>3</v>
      </c>
      <c r="G655" s="32">
        <v>32</v>
      </c>
    </row>
    <row r="656" spans="1:7" x14ac:dyDescent="0.15">
      <c r="A656" s="30"/>
      <c r="B656" s="25" t="s">
        <v>364</v>
      </c>
      <c r="C656" s="32">
        <v>0</v>
      </c>
      <c r="D656" s="32">
        <v>12</v>
      </c>
      <c r="E656" s="32">
        <v>24</v>
      </c>
      <c r="F656" s="32">
        <v>6</v>
      </c>
      <c r="G656" s="32">
        <v>42</v>
      </c>
    </row>
    <row r="657" spans="1:7" x14ac:dyDescent="0.15">
      <c r="A657" s="30"/>
      <c r="B657" s="25" t="s">
        <v>365</v>
      </c>
      <c r="C657" s="32">
        <v>0</v>
      </c>
      <c r="D657" s="32">
        <v>18</v>
      </c>
      <c r="E657" s="32">
        <v>37</v>
      </c>
      <c r="F657" s="32">
        <v>3</v>
      </c>
      <c r="G657" s="32">
        <v>58</v>
      </c>
    </row>
    <row r="658" spans="1:7" x14ac:dyDescent="0.15">
      <c r="A658" s="30"/>
      <c r="B658" s="25" t="s">
        <v>366</v>
      </c>
      <c r="C658" s="32">
        <v>0</v>
      </c>
      <c r="D658" s="32">
        <v>10</v>
      </c>
      <c r="E658" s="32">
        <v>23</v>
      </c>
      <c r="F658" s="32">
        <v>7</v>
      </c>
      <c r="G658" s="32">
        <v>40</v>
      </c>
    </row>
    <row r="659" spans="1:7" x14ac:dyDescent="0.15">
      <c r="A659" s="30"/>
      <c r="B659" s="25" t="s">
        <v>367</v>
      </c>
      <c r="C659" s="32">
        <v>0</v>
      </c>
      <c r="D659" s="32">
        <v>7</v>
      </c>
      <c r="E659" s="32">
        <v>14</v>
      </c>
      <c r="F659" s="32">
        <v>1</v>
      </c>
      <c r="G659" s="32">
        <v>22</v>
      </c>
    </row>
    <row r="660" spans="1:7" x14ac:dyDescent="0.15">
      <c r="A660" s="30"/>
      <c r="B660" s="25" t="s">
        <v>368</v>
      </c>
      <c r="C660" s="32">
        <v>0</v>
      </c>
      <c r="D660" s="32">
        <v>6</v>
      </c>
      <c r="E660" s="32">
        <v>24</v>
      </c>
      <c r="F660" s="32">
        <v>2</v>
      </c>
      <c r="G660" s="32">
        <v>32</v>
      </c>
    </row>
    <row r="661" spans="1:7" x14ac:dyDescent="0.15">
      <c r="A661" s="30"/>
      <c r="B661" s="25" t="s">
        <v>369</v>
      </c>
      <c r="C661" s="32">
        <v>0</v>
      </c>
      <c r="D661" s="32">
        <v>6</v>
      </c>
      <c r="E661" s="32">
        <v>23</v>
      </c>
      <c r="F661" s="32">
        <v>6</v>
      </c>
      <c r="G661" s="32">
        <v>35</v>
      </c>
    </row>
    <row r="662" spans="1:7" x14ac:dyDescent="0.15">
      <c r="A662" s="30"/>
      <c r="B662" s="25" t="s">
        <v>370</v>
      </c>
      <c r="C662" s="32">
        <v>0</v>
      </c>
      <c r="D662" s="32">
        <v>10</v>
      </c>
      <c r="E662" s="32">
        <v>35</v>
      </c>
      <c r="F662" s="32">
        <v>6</v>
      </c>
      <c r="G662" s="32">
        <v>51</v>
      </c>
    </row>
    <row r="663" spans="1:7" x14ac:dyDescent="0.15">
      <c r="A663" s="30"/>
      <c r="B663" s="25" t="s">
        <v>371</v>
      </c>
      <c r="C663" s="32">
        <v>0</v>
      </c>
      <c r="D663" s="32">
        <v>7</v>
      </c>
      <c r="E663" s="32">
        <v>20</v>
      </c>
      <c r="F663" s="32">
        <v>2</v>
      </c>
      <c r="G663" s="32">
        <v>29</v>
      </c>
    </row>
    <row r="664" spans="1:7" x14ac:dyDescent="0.15">
      <c r="A664" s="30"/>
      <c r="B664" s="25" t="s">
        <v>372</v>
      </c>
      <c r="C664" s="32">
        <v>0</v>
      </c>
      <c r="D664" s="32">
        <v>9</v>
      </c>
      <c r="E664" s="32">
        <v>24</v>
      </c>
      <c r="F664" s="32">
        <v>3</v>
      </c>
      <c r="G664" s="32">
        <v>36</v>
      </c>
    </row>
    <row r="665" spans="1:7" x14ac:dyDescent="0.15">
      <c r="A665" s="30"/>
      <c r="B665" s="25" t="s">
        <v>373</v>
      </c>
      <c r="C665" s="32">
        <v>0</v>
      </c>
      <c r="D665" s="32">
        <v>20</v>
      </c>
      <c r="E665" s="32">
        <v>20</v>
      </c>
      <c r="F665" s="32">
        <v>5</v>
      </c>
      <c r="G665" s="32">
        <v>45</v>
      </c>
    </row>
    <row r="666" spans="1:7" x14ac:dyDescent="0.15">
      <c r="A666" s="30"/>
      <c r="B666" s="25" t="s">
        <v>374</v>
      </c>
      <c r="C666" s="32">
        <v>0</v>
      </c>
      <c r="D666" s="32">
        <v>19</v>
      </c>
      <c r="E666" s="32">
        <v>23</v>
      </c>
      <c r="F666" s="32">
        <v>3</v>
      </c>
      <c r="G666" s="32">
        <v>45</v>
      </c>
    </row>
    <row r="667" spans="1:7" x14ac:dyDescent="0.15">
      <c r="A667" s="30"/>
      <c r="B667" s="25" t="s">
        <v>375</v>
      </c>
      <c r="C667" s="32">
        <v>0</v>
      </c>
      <c r="D667" s="32">
        <v>6</v>
      </c>
      <c r="E667" s="32">
        <v>21</v>
      </c>
      <c r="F667" s="32">
        <v>0</v>
      </c>
      <c r="G667" s="32">
        <v>27</v>
      </c>
    </row>
    <row r="668" spans="1:7" x14ac:dyDescent="0.15">
      <c r="A668" s="30"/>
      <c r="B668" s="25" t="s">
        <v>376</v>
      </c>
      <c r="C668" s="32">
        <v>0</v>
      </c>
      <c r="D668" s="32">
        <v>5</v>
      </c>
      <c r="E668" s="32">
        <v>24</v>
      </c>
      <c r="F668" s="32">
        <v>3</v>
      </c>
      <c r="G668" s="32">
        <v>32</v>
      </c>
    </row>
    <row r="669" spans="1:7" x14ac:dyDescent="0.15">
      <c r="A669" s="30"/>
      <c r="B669" s="25" t="s">
        <v>377</v>
      </c>
      <c r="C669" s="32">
        <v>0</v>
      </c>
      <c r="D669" s="32">
        <v>7</v>
      </c>
      <c r="E669" s="32">
        <v>20</v>
      </c>
      <c r="F669" s="32">
        <v>1</v>
      </c>
      <c r="G669" s="32">
        <v>28</v>
      </c>
    </row>
    <row r="670" spans="1:7" x14ac:dyDescent="0.15">
      <c r="A670" s="30"/>
      <c r="B670" s="25" t="s">
        <v>378</v>
      </c>
      <c r="C670" s="32">
        <v>0</v>
      </c>
      <c r="D670" s="32">
        <v>5</v>
      </c>
      <c r="E670" s="32">
        <v>20</v>
      </c>
      <c r="F670" s="32">
        <v>6</v>
      </c>
      <c r="G670" s="32">
        <v>31</v>
      </c>
    </row>
    <row r="671" spans="1:7" x14ac:dyDescent="0.15">
      <c r="A671" s="30"/>
      <c r="B671" s="25" t="s">
        <v>379</v>
      </c>
      <c r="C671" s="32">
        <v>0</v>
      </c>
      <c r="D671" s="32">
        <v>5</v>
      </c>
      <c r="E671" s="32">
        <v>15</v>
      </c>
      <c r="F671" s="32">
        <v>4</v>
      </c>
      <c r="G671" s="32">
        <v>24</v>
      </c>
    </row>
    <row r="672" spans="1:7" x14ac:dyDescent="0.15">
      <c r="A672" s="30"/>
      <c r="B672" s="25" t="s">
        <v>380</v>
      </c>
      <c r="C672" s="32">
        <v>0</v>
      </c>
      <c r="D672" s="32">
        <v>6</v>
      </c>
      <c r="E672" s="32">
        <v>18</v>
      </c>
      <c r="F672" s="32">
        <v>2</v>
      </c>
      <c r="G672" s="32">
        <v>26</v>
      </c>
    </row>
    <row r="673" spans="1:7" x14ac:dyDescent="0.15">
      <c r="A673" s="30"/>
      <c r="B673" s="25" t="s">
        <v>381</v>
      </c>
      <c r="C673" s="32">
        <v>0</v>
      </c>
      <c r="D673" s="32">
        <v>5</v>
      </c>
      <c r="E673" s="32">
        <v>19</v>
      </c>
      <c r="F673" s="32">
        <v>2</v>
      </c>
      <c r="G673" s="32">
        <v>26</v>
      </c>
    </row>
    <row r="674" spans="1:7" x14ac:dyDescent="0.15">
      <c r="A674" s="30"/>
      <c r="B674" s="25" t="s">
        <v>382</v>
      </c>
      <c r="C674" s="32">
        <v>0</v>
      </c>
      <c r="D674" s="32">
        <v>10</v>
      </c>
      <c r="E674" s="32">
        <v>22</v>
      </c>
      <c r="F674" s="32">
        <v>1</v>
      </c>
      <c r="G674" s="32">
        <v>33</v>
      </c>
    </row>
    <row r="675" spans="1:7" x14ac:dyDescent="0.15">
      <c r="A675" s="30"/>
      <c r="B675" s="25" t="s">
        <v>383</v>
      </c>
      <c r="C675" s="32">
        <v>0</v>
      </c>
      <c r="D675" s="32">
        <v>9</v>
      </c>
      <c r="E675" s="32">
        <v>26</v>
      </c>
      <c r="F675" s="32">
        <v>5</v>
      </c>
      <c r="G675" s="32">
        <v>40</v>
      </c>
    </row>
    <row r="676" spans="1:7" x14ac:dyDescent="0.15">
      <c r="A676" s="30"/>
      <c r="B676" s="25" t="s">
        <v>384</v>
      </c>
      <c r="C676" s="32">
        <v>0</v>
      </c>
      <c r="D676" s="32">
        <v>13</v>
      </c>
      <c r="E676" s="32">
        <v>24</v>
      </c>
      <c r="F676" s="32">
        <v>2</v>
      </c>
      <c r="G676" s="32">
        <v>39</v>
      </c>
    </row>
    <row r="677" spans="1:7" x14ac:dyDescent="0.15">
      <c r="A677" s="30"/>
      <c r="B677" s="25" t="s">
        <v>385</v>
      </c>
      <c r="C677" s="32">
        <v>0</v>
      </c>
      <c r="D677" s="32">
        <v>11</v>
      </c>
      <c r="E677" s="32">
        <v>19</v>
      </c>
      <c r="F677" s="32">
        <v>1</v>
      </c>
      <c r="G677" s="32">
        <v>31</v>
      </c>
    </row>
    <row r="678" spans="1:7" x14ac:dyDescent="0.15">
      <c r="A678" s="30"/>
      <c r="B678" s="25" t="s">
        <v>386</v>
      </c>
      <c r="C678" s="32">
        <v>0</v>
      </c>
      <c r="D678" s="32">
        <v>9</v>
      </c>
      <c r="E678" s="32">
        <v>32</v>
      </c>
      <c r="F678" s="32">
        <v>2</v>
      </c>
      <c r="G678" s="32">
        <v>43</v>
      </c>
    </row>
    <row r="679" spans="1:7" x14ac:dyDescent="0.15">
      <c r="A679" s="30"/>
      <c r="B679" s="25" t="s">
        <v>387</v>
      </c>
      <c r="C679" s="32">
        <v>0</v>
      </c>
      <c r="D679" s="32">
        <v>7</v>
      </c>
      <c r="E679" s="32">
        <v>18</v>
      </c>
      <c r="F679" s="32">
        <v>4</v>
      </c>
      <c r="G679" s="32">
        <v>29</v>
      </c>
    </row>
    <row r="680" spans="1:7" x14ac:dyDescent="0.15">
      <c r="A680" s="30"/>
      <c r="B680" s="25" t="s">
        <v>388</v>
      </c>
      <c r="C680" s="32">
        <v>0</v>
      </c>
      <c r="D680" s="32">
        <v>2</v>
      </c>
      <c r="E680" s="32">
        <v>15</v>
      </c>
      <c r="F680" s="32">
        <v>1</v>
      </c>
      <c r="G680" s="32">
        <v>18</v>
      </c>
    </row>
    <row r="681" spans="1:7" x14ac:dyDescent="0.15">
      <c r="A681" s="30"/>
      <c r="B681" s="25" t="s">
        <v>389</v>
      </c>
      <c r="C681" s="32">
        <v>0</v>
      </c>
      <c r="D681" s="32">
        <v>5</v>
      </c>
      <c r="E681" s="32">
        <v>23</v>
      </c>
      <c r="F681" s="32">
        <v>1</v>
      </c>
      <c r="G681" s="32">
        <v>29</v>
      </c>
    </row>
    <row r="682" spans="1:7" x14ac:dyDescent="0.15">
      <c r="B682" s="25" t="s">
        <v>390</v>
      </c>
      <c r="C682" s="32">
        <v>0</v>
      </c>
      <c r="D682" s="32">
        <v>8</v>
      </c>
      <c r="E682" s="32">
        <v>17</v>
      </c>
      <c r="F682" s="32">
        <v>6</v>
      </c>
      <c r="G682" s="32">
        <v>31</v>
      </c>
    </row>
    <row r="683" spans="1:7" x14ac:dyDescent="0.15">
      <c r="B683" s="25" t="s">
        <v>391</v>
      </c>
      <c r="C683" s="32">
        <v>0</v>
      </c>
      <c r="D683" s="32">
        <v>9</v>
      </c>
      <c r="E683" s="32">
        <v>21</v>
      </c>
      <c r="F683" s="32">
        <v>5</v>
      </c>
      <c r="G683" s="32">
        <v>35</v>
      </c>
    </row>
    <row r="684" spans="1:7" x14ac:dyDescent="0.15">
      <c r="B684" s="25" t="s">
        <v>392</v>
      </c>
      <c r="C684" s="32">
        <v>0</v>
      </c>
      <c r="D684" s="32">
        <v>12</v>
      </c>
      <c r="E684" s="32">
        <v>12</v>
      </c>
      <c r="F684" s="32">
        <v>3</v>
      </c>
      <c r="G684" s="32">
        <v>27</v>
      </c>
    </row>
    <row r="685" spans="1:7" x14ac:dyDescent="0.15">
      <c r="B685" s="25" t="s">
        <v>393</v>
      </c>
      <c r="C685" s="32">
        <v>0</v>
      </c>
      <c r="D685" s="32">
        <v>12</v>
      </c>
      <c r="E685" s="32">
        <v>12</v>
      </c>
      <c r="F685" s="32">
        <v>3</v>
      </c>
      <c r="G685" s="32">
        <v>27</v>
      </c>
    </row>
    <row r="686" spans="1:7" x14ac:dyDescent="0.15">
      <c r="B686" s="25" t="s">
        <v>394</v>
      </c>
      <c r="C686" s="32">
        <v>0</v>
      </c>
      <c r="D686" s="32">
        <v>12</v>
      </c>
      <c r="E686" s="32">
        <v>12</v>
      </c>
      <c r="F686" s="32">
        <v>3</v>
      </c>
      <c r="G686" s="32">
        <v>27</v>
      </c>
    </row>
    <row r="687" spans="1:7" x14ac:dyDescent="0.15">
      <c r="B687" s="25" t="s">
        <v>395</v>
      </c>
      <c r="C687" s="32">
        <v>0</v>
      </c>
      <c r="D687" s="32">
        <v>6</v>
      </c>
      <c r="E687" s="32">
        <v>13</v>
      </c>
      <c r="F687" s="32">
        <v>1</v>
      </c>
      <c r="G687" s="32">
        <v>20</v>
      </c>
    </row>
    <row r="688" spans="1:7" x14ac:dyDescent="0.15">
      <c r="B688" s="25" t="s">
        <v>396</v>
      </c>
      <c r="C688" s="32">
        <v>0</v>
      </c>
      <c r="D688" s="32">
        <v>5</v>
      </c>
      <c r="E688" s="32">
        <v>22</v>
      </c>
      <c r="F688" s="32">
        <v>4</v>
      </c>
      <c r="G688" s="32">
        <v>31</v>
      </c>
    </row>
    <row r="689" spans="2:7" x14ac:dyDescent="0.15">
      <c r="B689" s="25" t="s">
        <v>397</v>
      </c>
      <c r="C689" s="32">
        <v>0</v>
      </c>
      <c r="D689" s="32">
        <v>10</v>
      </c>
      <c r="E689" s="32">
        <v>17</v>
      </c>
      <c r="F689" s="32">
        <v>2</v>
      </c>
      <c r="G689" s="32">
        <v>29</v>
      </c>
    </row>
    <row r="690" spans="2:7" x14ac:dyDescent="0.15">
      <c r="B690" s="25" t="s">
        <v>398</v>
      </c>
      <c r="C690" s="32">
        <v>0</v>
      </c>
      <c r="D690" s="32">
        <v>7</v>
      </c>
      <c r="E690" s="32">
        <v>24</v>
      </c>
      <c r="F690" s="32">
        <v>1</v>
      </c>
      <c r="G690" s="32">
        <v>32</v>
      </c>
    </row>
    <row r="691" spans="2:7" x14ac:dyDescent="0.15">
      <c r="B691" s="25" t="s">
        <v>399</v>
      </c>
      <c r="C691" s="32">
        <v>0</v>
      </c>
      <c r="D691" s="32">
        <v>5</v>
      </c>
      <c r="E691" s="32">
        <v>28</v>
      </c>
      <c r="F691" s="32">
        <v>0</v>
      </c>
      <c r="G691" s="32">
        <v>33</v>
      </c>
    </row>
    <row r="692" spans="2:7" x14ac:dyDescent="0.15">
      <c r="B692" s="25" t="s">
        <v>400</v>
      </c>
      <c r="C692" s="32">
        <v>0</v>
      </c>
      <c r="D692" s="32">
        <v>15</v>
      </c>
      <c r="E692" s="32">
        <v>19</v>
      </c>
      <c r="F692" s="32">
        <v>1</v>
      </c>
      <c r="G692" s="32">
        <v>35</v>
      </c>
    </row>
    <row r="693" spans="2:7" x14ac:dyDescent="0.15">
      <c r="B693" s="25" t="s">
        <v>401</v>
      </c>
      <c r="C693" s="32">
        <v>0</v>
      </c>
      <c r="D693" s="32">
        <v>14</v>
      </c>
      <c r="E693" s="32">
        <v>20</v>
      </c>
      <c r="F693" s="32">
        <v>3</v>
      </c>
      <c r="G693" s="32">
        <v>37</v>
      </c>
    </row>
    <row r="694" spans="2:7" x14ac:dyDescent="0.15">
      <c r="B694" s="25" t="s">
        <v>402</v>
      </c>
      <c r="C694" s="32">
        <v>0</v>
      </c>
      <c r="D694" s="32">
        <v>13</v>
      </c>
      <c r="E694" s="32">
        <v>15</v>
      </c>
      <c r="F694" s="32">
        <v>4</v>
      </c>
      <c r="G694" s="32">
        <v>32</v>
      </c>
    </row>
    <row r="695" spans="2:7" x14ac:dyDescent="0.15">
      <c r="B695" s="25" t="s">
        <v>403</v>
      </c>
      <c r="C695" s="32">
        <v>0</v>
      </c>
      <c r="D695" s="32">
        <v>13</v>
      </c>
      <c r="E695" s="32">
        <v>21</v>
      </c>
      <c r="F695" s="32">
        <v>3</v>
      </c>
      <c r="G695" s="32">
        <v>37</v>
      </c>
    </row>
    <row r="696" spans="2:7" x14ac:dyDescent="0.15">
      <c r="B696" s="25" t="s">
        <v>404</v>
      </c>
      <c r="C696" s="32">
        <v>0</v>
      </c>
      <c r="D696" s="32">
        <v>7</v>
      </c>
      <c r="E696" s="32">
        <v>25</v>
      </c>
      <c r="F696" s="32">
        <v>3</v>
      </c>
      <c r="G696" s="32">
        <v>35</v>
      </c>
    </row>
    <row r="697" spans="2:7" x14ac:dyDescent="0.15">
      <c r="B697" s="25" t="s">
        <v>405</v>
      </c>
      <c r="C697" s="32">
        <v>0</v>
      </c>
      <c r="D697" s="32">
        <v>12</v>
      </c>
      <c r="E697" s="32">
        <v>14</v>
      </c>
      <c r="F697" s="32">
        <v>3</v>
      </c>
      <c r="G697" s="32">
        <v>29</v>
      </c>
    </row>
    <row r="698" spans="2:7" x14ac:dyDescent="0.15">
      <c r="B698" s="25" t="s">
        <v>406</v>
      </c>
      <c r="C698" s="32">
        <v>0</v>
      </c>
      <c r="D698" s="32">
        <v>8</v>
      </c>
      <c r="E698" s="32">
        <v>23</v>
      </c>
      <c r="F698" s="32">
        <v>2</v>
      </c>
      <c r="G698" s="32">
        <v>33</v>
      </c>
    </row>
    <row r="699" spans="2:7" x14ac:dyDescent="0.15">
      <c r="B699" s="25" t="s">
        <v>407</v>
      </c>
      <c r="C699" s="32">
        <v>0</v>
      </c>
      <c r="D699" s="32">
        <v>10</v>
      </c>
      <c r="E699" s="32">
        <v>28</v>
      </c>
      <c r="F699" s="32">
        <v>3</v>
      </c>
      <c r="G699" s="32">
        <v>41</v>
      </c>
    </row>
    <row r="700" spans="2:7" x14ac:dyDescent="0.15">
      <c r="B700" s="25" t="s">
        <v>408</v>
      </c>
      <c r="C700" s="32">
        <v>0</v>
      </c>
      <c r="D700" s="32">
        <v>6</v>
      </c>
      <c r="E700" s="32">
        <v>16</v>
      </c>
      <c r="F700" s="32">
        <v>0</v>
      </c>
      <c r="G700" s="32">
        <v>22</v>
      </c>
    </row>
    <row r="701" spans="2:7" x14ac:dyDescent="0.15">
      <c r="B701" s="25" t="s">
        <v>409</v>
      </c>
      <c r="C701" s="32">
        <v>0</v>
      </c>
      <c r="D701" s="32">
        <v>3</v>
      </c>
      <c r="E701" s="32">
        <v>22</v>
      </c>
      <c r="F701" s="32">
        <v>4</v>
      </c>
      <c r="G701" s="32">
        <v>29</v>
      </c>
    </row>
    <row r="702" spans="2:7" x14ac:dyDescent="0.15">
      <c r="B702" s="25" t="s">
        <v>410</v>
      </c>
      <c r="C702" s="32">
        <v>0</v>
      </c>
      <c r="D702" s="32">
        <v>11</v>
      </c>
      <c r="E702" s="32">
        <v>21</v>
      </c>
      <c r="F702" s="32">
        <v>5</v>
      </c>
      <c r="G702" s="32">
        <v>37</v>
      </c>
    </row>
    <row r="703" spans="2:7" x14ac:dyDescent="0.15">
      <c r="B703" s="25" t="s">
        <v>411</v>
      </c>
      <c r="C703" s="32">
        <v>0</v>
      </c>
      <c r="D703" s="32">
        <v>11</v>
      </c>
      <c r="E703" s="32">
        <v>19</v>
      </c>
      <c r="F703" s="32">
        <v>0</v>
      </c>
      <c r="G703" s="32">
        <v>30</v>
      </c>
    </row>
    <row r="704" spans="2:7" x14ac:dyDescent="0.15">
      <c r="B704" s="25" t="s">
        <v>412</v>
      </c>
      <c r="C704" s="32">
        <v>0</v>
      </c>
      <c r="D704" s="32">
        <v>7</v>
      </c>
      <c r="E704" s="32">
        <v>20</v>
      </c>
      <c r="F704" s="32">
        <v>2</v>
      </c>
      <c r="G704" s="32">
        <v>29</v>
      </c>
    </row>
    <row r="705" spans="2:7" x14ac:dyDescent="0.15">
      <c r="B705" s="25" t="s">
        <v>413</v>
      </c>
      <c r="C705" s="32">
        <v>0</v>
      </c>
      <c r="D705" s="32">
        <v>3</v>
      </c>
      <c r="E705" s="32">
        <v>5</v>
      </c>
      <c r="F705" s="32">
        <v>1</v>
      </c>
      <c r="G705" s="32">
        <v>9</v>
      </c>
    </row>
    <row r="706" spans="2:7" x14ac:dyDescent="0.15">
      <c r="B706" s="25" t="s">
        <v>414</v>
      </c>
      <c r="C706" s="32">
        <v>0</v>
      </c>
      <c r="D706" s="32">
        <v>6</v>
      </c>
      <c r="E706" s="32">
        <v>20</v>
      </c>
      <c r="F706" s="32">
        <v>4</v>
      </c>
      <c r="G706" s="32">
        <v>30</v>
      </c>
    </row>
    <row r="707" spans="2:7" x14ac:dyDescent="0.15">
      <c r="B707" s="25" t="s">
        <v>415</v>
      </c>
      <c r="C707" s="32">
        <v>0</v>
      </c>
      <c r="D707" s="32">
        <f>$D$91</f>
        <v>11</v>
      </c>
      <c r="E707" s="32">
        <f>$E$91</f>
        <v>19</v>
      </c>
      <c r="F707" s="32">
        <f>$F$91</f>
        <v>4</v>
      </c>
      <c r="G707" s="32">
        <f>$G$91</f>
        <v>34</v>
      </c>
    </row>
    <row r="708" spans="2:7" x14ac:dyDescent="0.15">
      <c r="B708" s="25" t="s">
        <v>416</v>
      </c>
      <c r="C708" s="32">
        <v>0</v>
      </c>
      <c r="D708" s="32">
        <v>8</v>
      </c>
      <c r="E708" s="32">
        <v>16</v>
      </c>
      <c r="F708" s="32">
        <v>0</v>
      </c>
      <c r="G708" s="32">
        <v>24</v>
      </c>
    </row>
    <row r="709" spans="2:7" x14ac:dyDescent="0.15">
      <c r="B709" s="25" t="s">
        <v>417</v>
      </c>
      <c r="C709" s="32">
        <v>0</v>
      </c>
      <c r="D709" s="32">
        <v>9</v>
      </c>
      <c r="E709" s="32">
        <v>19</v>
      </c>
      <c r="F709" s="32">
        <v>3</v>
      </c>
      <c r="G709" s="32">
        <v>31</v>
      </c>
    </row>
    <row r="710" spans="2:7" x14ac:dyDescent="0.15">
      <c r="B710" s="25" t="s">
        <v>418</v>
      </c>
      <c r="C710" s="32">
        <v>0</v>
      </c>
      <c r="D710" s="32">
        <v>5</v>
      </c>
      <c r="E710" s="32">
        <v>14</v>
      </c>
      <c r="F710" s="32">
        <v>1</v>
      </c>
      <c r="G710" s="32">
        <v>20</v>
      </c>
    </row>
    <row r="711" spans="2:7" x14ac:dyDescent="0.15">
      <c r="B711" s="25" t="s">
        <v>419</v>
      </c>
      <c r="C711" s="32">
        <v>0</v>
      </c>
      <c r="D711" s="32">
        <v>5</v>
      </c>
      <c r="E711" s="32">
        <v>20</v>
      </c>
      <c r="F711" s="32">
        <v>3</v>
      </c>
      <c r="G711" s="32">
        <v>28</v>
      </c>
    </row>
    <row r="712" spans="2:7" x14ac:dyDescent="0.15">
      <c r="B712" s="25" t="s">
        <v>420</v>
      </c>
      <c r="C712" s="32">
        <v>0</v>
      </c>
      <c r="D712" s="32">
        <v>8</v>
      </c>
      <c r="E712" s="32">
        <v>15</v>
      </c>
      <c r="F712" s="32">
        <v>4</v>
      </c>
      <c r="G712" s="32">
        <v>27</v>
      </c>
    </row>
    <row r="713" spans="2:7" x14ac:dyDescent="0.15">
      <c r="B713" s="25" t="s">
        <v>421</v>
      </c>
      <c r="C713" s="32">
        <v>0</v>
      </c>
      <c r="D713" s="32">
        <v>10</v>
      </c>
      <c r="E713" s="32">
        <v>14</v>
      </c>
      <c r="F713" s="32">
        <v>3</v>
      </c>
      <c r="G713" s="32">
        <v>27</v>
      </c>
    </row>
    <row r="714" spans="2:7" x14ac:dyDescent="0.15">
      <c r="B714" s="25" t="s">
        <v>422</v>
      </c>
      <c r="C714" s="32">
        <v>0</v>
      </c>
      <c r="D714" s="32">
        <v>10</v>
      </c>
      <c r="E714" s="32">
        <v>20</v>
      </c>
      <c r="F714" s="32">
        <v>2</v>
      </c>
      <c r="G714" s="32">
        <v>32</v>
      </c>
    </row>
    <row r="715" spans="2:7" x14ac:dyDescent="0.15">
      <c r="B715" s="25" t="s">
        <v>423</v>
      </c>
      <c r="C715" s="32">
        <v>0</v>
      </c>
      <c r="D715" s="32">
        <v>7</v>
      </c>
      <c r="E715" s="32">
        <v>12</v>
      </c>
      <c r="F715" s="32">
        <v>4</v>
      </c>
      <c r="G715" s="32">
        <v>23</v>
      </c>
    </row>
    <row r="716" spans="2:7" x14ac:dyDescent="0.15">
      <c r="B716" s="25" t="s">
        <v>424</v>
      </c>
      <c r="C716" s="32">
        <v>0</v>
      </c>
      <c r="D716" s="32">
        <v>7</v>
      </c>
      <c r="E716" s="32">
        <v>24</v>
      </c>
      <c r="F716" s="32">
        <v>4</v>
      </c>
      <c r="G716" s="32">
        <v>35</v>
      </c>
    </row>
    <row r="717" spans="2:7" x14ac:dyDescent="0.15">
      <c r="B717" s="25" t="s">
        <v>425</v>
      </c>
      <c r="C717" s="32">
        <v>0</v>
      </c>
      <c r="D717" s="32">
        <v>3</v>
      </c>
      <c r="E717" s="32">
        <v>16</v>
      </c>
      <c r="F717" s="32">
        <v>6</v>
      </c>
      <c r="G717" s="32">
        <v>25</v>
      </c>
    </row>
    <row r="718" spans="2:7" x14ac:dyDescent="0.15">
      <c r="B718" s="25" t="s">
        <v>426</v>
      </c>
      <c r="C718" s="32">
        <v>0</v>
      </c>
      <c r="D718" s="32">
        <v>12</v>
      </c>
      <c r="E718" s="32">
        <v>17</v>
      </c>
      <c r="F718" s="32">
        <v>3</v>
      </c>
      <c r="G718" s="32">
        <v>32</v>
      </c>
    </row>
    <row r="719" spans="2:7" x14ac:dyDescent="0.15">
      <c r="B719" s="25" t="s">
        <v>427</v>
      </c>
      <c r="C719" s="32">
        <v>0</v>
      </c>
      <c r="D719" s="32">
        <v>6</v>
      </c>
      <c r="E719" s="32">
        <v>13</v>
      </c>
      <c r="F719" s="32">
        <v>0</v>
      </c>
      <c r="G719" s="32">
        <v>19</v>
      </c>
    </row>
    <row r="720" spans="2:7" x14ac:dyDescent="0.15">
      <c r="B720" s="25" t="s">
        <v>428</v>
      </c>
      <c r="C720" s="32">
        <v>0</v>
      </c>
      <c r="D720" s="32">
        <v>6</v>
      </c>
      <c r="E720" s="32">
        <v>18</v>
      </c>
      <c r="F720" s="32">
        <v>0</v>
      </c>
      <c r="G720" s="32">
        <v>24</v>
      </c>
    </row>
    <row r="721" spans="2:7" x14ac:dyDescent="0.15">
      <c r="B721" s="25" t="s">
        <v>429</v>
      </c>
      <c r="C721" s="32">
        <v>0</v>
      </c>
      <c r="D721" s="32">
        <v>7</v>
      </c>
      <c r="E721" s="32">
        <v>27</v>
      </c>
      <c r="F721" s="32">
        <v>0</v>
      </c>
      <c r="G721" s="32">
        <v>34</v>
      </c>
    </row>
    <row r="722" spans="2:7" x14ac:dyDescent="0.15">
      <c r="B722" s="25" t="s">
        <v>430</v>
      </c>
      <c r="C722" s="32">
        <v>0</v>
      </c>
      <c r="D722" s="32">
        <v>3</v>
      </c>
      <c r="E722" s="32">
        <v>20</v>
      </c>
      <c r="F722" s="32">
        <v>1</v>
      </c>
      <c r="G722" s="32">
        <v>24</v>
      </c>
    </row>
    <row r="723" spans="2:7" x14ac:dyDescent="0.15">
      <c r="B723" s="25" t="s">
        <v>431</v>
      </c>
      <c r="C723" s="32">
        <v>0</v>
      </c>
      <c r="D723" s="32">
        <v>3</v>
      </c>
      <c r="E723" s="32">
        <v>20</v>
      </c>
      <c r="F723" s="32">
        <v>1</v>
      </c>
      <c r="G723" s="32">
        <v>24</v>
      </c>
    </row>
    <row r="724" spans="2:7" x14ac:dyDescent="0.15">
      <c r="B724" s="25" t="s">
        <v>432</v>
      </c>
      <c r="C724" s="32">
        <v>0</v>
      </c>
      <c r="D724" s="32">
        <v>10</v>
      </c>
      <c r="E724" s="32">
        <v>32</v>
      </c>
      <c r="F724" s="32">
        <v>2</v>
      </c>
      <c r="G724" s="32">
        <v>44</v>
      </c>
    </row>
    <row r="725" spans="2:7" x14ac:dyDescent="0.15">
      <c r="B725" s="25" t="s">
        <v>433</v>
      </c>
      <c r="C725" s="32">
        <v>0</v>
      </c>
      <c r="D725" s="32">
        <v>7</v>
      </c>
      <c r="E725" s="32">
        <v>27</v>
      </c>
      <c r="F725" s="32">
        <v>3</v>
      </c>
      <c r="G725" s="32">
        <v>37</v>
      </c>
    </row>
    <row r="726" spans="2:7" x14ac:dyDescent="0.15">
      <c r="B726" s="25" t="s">
        <v>434</v>
      </c>
      <c r="C726" s="32">
        <v>0</v>
      </c>
      <c r="D726" s="32">
        <v>18</v>
      </c>
      <c r="E726" s="32">
        <v>36</v>
      </c>
      <c r="F726" s="32">
        <v>5</v>
      </c>
      <c r="G726" s="32">
        <v>59</v>
      </c>
    </row>
    <row r="727" spans="2:7" x14ac:dyDescent="0.15">
      <c r="B727" s="25" t="s">
        <v>435</v>
      </c>
      <c r="C727" s="32">
        <v>0</v>
      </c>
      <c r="D727" s="32">
        <v>10</v>
      </c>
      <c r="E727" s="32">
        <v>27</v>
      </c>
      <c r="F727" s="32">
        <v>4</v>
      </c>
      <c r="G727" s="32">
        <v>41</v>
      </c>
    </row>
    <row r="728" spans="2:7" x14ac:dyDescent="0.15">
      <c r="B728" s="25" t="s">
        <v>436</v>
      </c>
      <c r="C728" s="32">
        <v>0</v>
      </c>
      <c r="D728" s="32">
        <f>$D$91</f>
        <v>11</v>
      </c>
      <c r="E728" s="32">
        <f>$E$91</f>
        <v>19</v>
      </c>
      <c r="F728" s="32">
        <f>$F$91</f>
        <v>4</v>
      </c>
      <c r="G728" s="32">
        <f>$G$91</f>
        <v>34</v>
      </c>
    </row>
    <row r="729" spans="2:7" x14ac:dyDescent="0.15">
      <c r="B729" s="25" t="s">
        <v>437</v>
      </c>
      <c r="C729" s="32">
        <v>0</v>
      </c>
      <c r="D729" s="32">
        <v>5</v>
      </c>
      <c r="E729" s="32">
        <v>15</v>
      </c>
      <c r="F729" s="32">
        <v>3</v>
      </c>
      <c r="G729" s="32">
        <v>23</v>
      </c>
    </row>
    <row r="730" spans="2:7" x14ac:dyDescent="0.15">
      <c r="B730" s="25" t="s">
        <v>438</v>
      </c>
      <c r="C730" s="32">
        <v>0</v>
      </c>
      <c r="D730" s="32">
        <v>9</v>
      </c>
      <c r="E730" s="32">
        <v>29</v>
      </c>
      <c r="F730" s="32">
        <v>1</v>
      </c>
      <c r="G730" s="32">
        <v>39</v>
      </c>
    </row>
    <row r="731" spans="2:7" x14ac:dyDescent="0.15">
      <c r="B731" s="25" t="s">
        <v>439</v>
      </c>
      <c r="C731" s="32">
        <v>0</v>
      </c>
      <c r="D731" s="32">
        <v>4</v>
      </c>
      <c r="E731" s="32">
        <v>12</v>
      </c>
      <c r="F731" s="32">
        <v>1</v>
      </c>
      <c r="G731" s="32">
        <v>17</v>
      </c>
    </row>
    <row r="732" spans="2:7" x14ac:dyDescent="0.15">
      <c r="B732" s="25" t="s">
        <v>440</v>
      </c>
      <c r="C732" s="32">
        <v>0</v>
      </c>
      <c r="D732" s="32">
        <v>9</v>
      </c>
      <c r="E732" s="32">
        <v>24</v>
      </c>
      <c r="F732" s="32">
        <v>2</v>
      </c>
      <c r="G732" s="32">
        <v>35</v>
      </c>
    </row>
    <row r="733" spans="2:7" x14ac:dyDescent="0.15">
      <c r="B733" s="25" t="s">
        <v>441</v>
      </c>
      <c r="C733" s="32">
        <v>0</v>
      </c>
      <c r="D733" s="32">
        <v>4</v>
      </c>
      <c r="E733" s="32">
        <v>25</v>
      </c>
      <c r="F733" s="32">
        <v>1</v>
      </c>
      <c r="G733" s="32">
        <v>30</v>
      </c>
    </row>
    <row r="734" spans="2:7" x14ac:dyDescent="0.15">
      <c r="B734" s="25" t="s">
        <v>442</v>
      </c>
      <c r="C734" s="32">
        <v>0</v>
      </c>
      <c r="D734" s="32">
        <v>20</v>
      </c>
      <c r="E734" s="32">
        <v>31</v>
      </c>
      <c r="F734" s="32">
        <v>4</v>
      </c>
      <c r="G734" s="32">
        <v>55</v>
      </c>
    </row>
    <row r="735" spans="2:7" x14ac:dyDescent="0.15">
      <c r="B735" s="25" t="s">
        <v>443</v>
      </c>
      <c r="C735" s="32">
        <v>0</v>
      </c>
      <c r="D735" s="32">
        <v>8</v>
      </c>
      <c r="E735" s="32">
        <v>34</v>
      </c>
      <c r="F735" s="32">
        <v>2</v>
      </c>
      <c r="G735" s="32">
        <v>44</v>
      </c>
    </row>
    <row r="736" spans="2:7" x14ac:dyDescent="0.15">
      <c r="B736" s="25" t="s">
        <v>444</v>
      </c>
      <c r="C736" s="32">
        <v>0</v>
      </c>
      <c r="D736" s="32">
        <v>15</v>
      </c>
      <c r="E736" s="32">
        <v>24</v>
      </c>
      <c r="F736" s="32">
        <v>4</v>
      </c>
      <c r="G736" s="32">
        <v>43</v>
      </c>
    </row>
    <row r="737" spans="2:7" x14ac:dyDescent="0.15">
      <c r="B737" s="25" t="s">
        <v>445</v>
      </c>
      <c r="C737" s="32">
        <v>0</v>
      </c>
      <c r="D737" s="32">
        <v>8</v>
      </c>
      <c r="E737" s="32">
        <v>35</v>
      </c>
      <c r="F737" s="32">
        <v>3</v>
      </c>
      <c r="G737" s="32">
        <v>46</v>
      </c>
    </row>
    <row r="738" spans="2:7" x14ac:dyDescent="0.15">
      <c r="B738" s="25" t="s">
        <v>446</v>
      </c>
      <c r="C738" s="32">
        <v>0</v>
      </c>
      <c r="D738" s="32">
        <v>6</v>
      </c>
      <c r="E738" s="32">
        <v>25</v>
      </c>
      <c r="F738" s="32">
        <v>4</v>
      </c>
      <c r="G738" s="32">
        <v>35</v>
      </c>
    </row>
    <row r="739" spans="2:7" x14ac:dyDescent="0.15">
      <c r="B739" s="25" t="s">
        <v>447</v>
      </c>
      <c r="C739" s="32">
        <v>0</v>
      </c>
      <c r="D739" s="32">
        <v>12</v>
      </c>
      <c r="E739" s="32">
        <v>16</v>
      </c>
      <c r="F739" s="32">
        <v>5</v>
      </c>
      <c r="G739" s="32">
        <v>33</v>
      </c>
    </row>
    <row r="740" spans="2:7" x14ac:dyDescent="0.15">
      <c r="B740" s="25" t="s">
        <v>448</v>
      </c>
      <c r="C740" s="32">
        <v>0</v>
      </c>
      <c r="D740" s="32">
        <v>11</v>
      </c>
      <c r="E740" s="32">
        <v>20</v>
      </c>
      <c r="F740" s="32">
        <v>3</v>
      </c>
      <c r="G740" s="32">
        <v>34</v>
      </c>
    </row>
    <row r="741" spans="2:7" x14ac:dyDescent="0.15">
      <c r="B741" s="25" t="s">
        <v>449</v>
      </c>
      <c r="C741" s="32">
        <v>0</v>
      </c>
      <c r="D741" s="32">
        <v>8</v>
      </c>
      <c r="E741" s="32">
        <v>18</v>
      </c>
      <c r="F741" s="32">
        <v>5</v>
      </c>
      <c r="G741" s="32">
        <v>31</v>
      </c>
    </row>
    <row r="742" spans="2:7" x14ac:dyDescent="0.15">
      <c r="B742" s="25" t="s">
        <v>450</v>
      </c>
      <c r="C742" s="32">
        <v>0</v>
      </c>
      <c r="D742" s="32">
        <v>8</v>
      </c>
      <c r="E742" s="32">
        <v>23</v>
      </c>
      <c r="F742" s="32">
        <v>6</v>
      </c>
      <c r="G742" s="32">
        <v>37</v>
      </c>
    </row>
    <row r="743" spans="2:7" x14ac:dyDescent="0.15">
      <c r="B743" s="25" t="s">
        <v>451</v>
      </c>
      <c r="C743" s="32">
        <v>0</v>
      </c>
      <c r="D743" s="32">
        <v>3</v>
      </c>
      <c r="E743" s="32">
        <v>20</v>
      </c>
      <c r="F743" s="32">
        <v>3</v>
      </c>
      <c r="G743" s="32">
        <v>26</v>
      </c>
    </row>
    <row r="744" spans="2:7" x14ac:dyDescent="0.15">
      <c r="B744" s="25" t="s">
        <v>452</v>
      </c>
      <c r="C744" s="32">
        <v>0</v>
      </c>
      <c r="D744" s="32">
        <v>5</v>
      </c>
      <c r="E744" s="32">
        <v>30</v>
      </c>
      <c r="F744" s="32">
        <v>2</v>
      </c>
      <c r="G744" s="32">
        <v>37</v>
      </c>
    </row>
    <row r="745" spans="2:7" x14ac:dyDescent="0.15">
      <c r="B745" s="25" t="s">
        <v>453</v>
      </c>
      <c r="C745" s="32">
        <v>0</v>
      </c>
      <c r="D745" s="32">
        <v>7</v>
      </c>
      <c r="E745" s="32">
        <v>28</v>
      </c>
      <c r="F745" s="32">
        <v>1</v>
      </c>
      <c r="G745" s="32">
        <v>36</v>
      </c>
    </row>
    <row r="746" spans="2:7" x14ac:dyDescent="0.15">
      <c r="B746" s="25" t="s">
        <v>454</v>
      </c>
      <c r="C746" s="32">
        <v>0</v>
      </c>
      <c r="D746" s="32">
        <v>8</v>
      </c>
      <c r="E746" s="32">
        <v>27</v>
      </c>
      <c r="F746" s="32">
        <v>5</v>
      </c>
      <c r="G746" s="32">
        <v>40</v>
      </c>
    </row>
    <row r="747" spans="2:7" x14ac:dyDescent="0.15">
      <c r="B747" s="25" t="s">
        <v>455</v>
      </c>
      <c r="C747" s="32">
        <v>0</v>
      </c>
      <c r="D747" s="32">
        <v>7</v>
      </c>
      <c r="E747" s="32">
        <v>28</v>
      </c>
      <c r="F747" s="32">
        <v>4</v>
      </c>
      <c r="G747" s="32">
        <v>39</v>
      </c>
    </row>
    <row r="748" spans="2:7" x14ac:dyDescent="0.15">
      <c r="B748" s="25" t="s">
        <v>456</v>
      </c>
      <c r="C748" s="32">
        <v>0</v>
      </c>
      <c r="D748" s="32">
        <v>5</v>
      </c>
      <c r="E748" s="32">
        <v>25</v>
      </c>
      <c r="F748" s="32">
        <v>3</v>
      </c>
      <c r="G748" s="32">
        <v>33</v>
      </c>
    </row>
    <row r="749" spans="2:7" x14ac:dyDescent="0.15">
      <c r="B749" s="25" t="s">
        <v>457</v>
      </c>
      <c r="C749" s="32">
        <v>0</v>
      </c>
      <c r="D749" s="32">
        <v>8</v>
      </c>
      <c r="E749" s="32">
        <v>25</v>
      </c>
      <c r="F749" s="32">
        <v>3</v>
      </c>
      <c r="G749" s="32">
        <v>36</v>
      </c>
    </row>
    <row r="750" spans="2:7" x14ac:dyDescent="0.15">
      <c r="B750" s="25" t="s">
        <v>458</v>
      </c>
      <c r="C750" s="32">
        <v>0</v>
      </c>
      <c r="D750" s="32">
        <v>7</v>
      </c>
      <c r="E750" s="32">
        <v>8</v>
      </c>
      <c r="F750" s="32">
        <v>2</v>
      </c>
      <c r="G750" s="32">
        <v>17</v>
      </c>
    </row>
    <row r="751" spans="2:7" x14ac:dyDescent="0.15">
      <c r="B751" s="25" t="s">
        <v>459</v>
      </c>
      <c r="C751" s="32">
        <v>0</v>
      </c>
      <c r="D751" s="32">
        <v>5</v>
      </c>
      <c r="E751" s="32">
        <v>9</v>
      </c>
      <c r="F751" s="32">
        <v>2</v>
      </c>
      <c r="G751" s="32">
        <v>16</v>
      </c>
    </row>
    <row r="752" spans="2:7" x14ac:dyDescent="0.15">
      <c r="B752" s="25" t="s">
        <v>460</v>
      </c>
      <c r="C752" s="32">
        <v>0</v>
      </c>
      <c r="D752" s="32">
        <v>6</v>
      </c>
      <c r="E752" s="32">
        <v>20</v>
      </c>
      <c r="F752" s="32">
        <v>3</v>
      </c>
      <c r="G752" s="32">
        <v>29</v>
      </c>
    </row>
    <row r="753" spans="2:7" x14ac:dyDescent="0.15">
      <c r="B753" s="25" t="s">
        <v>461</v>
      </c>
      <c r="C753" s="32">
        <v>0</v>
      </c>
      <c r="D753" s="32">
        <v>9</v>
      </c>
      <c r="E753" s="32">
        <v>13</v>
      </c>
      <c r="F753" s="32">
        <v>3</v>
      </c>
      <c r="G753" s="32">
        <v>25</v>
      </c>
    </row>
    <row r="754" spans="2:7" x14ac:dyDescent="0.15">
      <c r="B754" s="25" t="s">
        <v>462</v>
      </c>
      <c r="C754" s="32">
        <v>0</v>
      </c>
      <c r="D754" s="32">
        <v>11</v>
      </c>
      <c r="E754" s="32">
        <v>13</v>
      </c>
      <c r="F754" s="32">
        <v>6</v>
      </c>
      <c r="G754" s="32">
        <v>30</v>
      </c>
    </row>
    <row r="755" spans="2:7" x14ac:dyDescent="0.15">
      <c r="B755" s="25" t="s">
        <v>463</v>
      </c>
      <c r="C755" s="32">
        <v>0</v>
      </c>
      <c r="D755" s="32">
        <v>6</v>
      </c>
      <c r="E755" s="32">
        <v>27</v>
      </c>
      <c r="F755" s="32">
        <v>5</v>
      </c>
      <c r="G755" s="32">
        <v>38</v>
      </c>
    </row>
    <row r="756" spans="2:7" x14ac:dyDescent="0.15">
      <c r="B756" s="25" t="s">
        <v>464</v>
      </c>
      <c r="C756" s="32">
        <v>0</v>
      </c>
      <c r="D756" s="32">
        <v>17</v>
      </c>
      <c r="E756" s="32">
        <v>34</v>
      </c>
      <c r="F756" s="32">
        <v>3</v>
      </c>
      <c r="G756" s="32">
        <v>54</v>
      </c>
    </row>
    <row r="757" spans="2:7" x14ac:dyDescent="0.15">
      <c r="B757" s="25" t="s">
        <v>465</v>
      </c>
      <c r="C757" s="32">
        <v>0</v>
      </c>
      <c r="D757" s="32">
        <v>5</v>
      </c>
      <c r="E757" s="32">
        <v>21</v>
      </c>
      <c r="F757" s="32">
        <v>8</v>
      </c>
      <c r="G757" s="32">
        <v>34</v>
      </c>
    </row>
    <row r="758" spans="2:7" x14ac:dyDescent="0.15">
      <c r="B758" s="25" t="s">
        <v>466</v>
      </c>
      <c r="C758" s="32">
        <v>0</v>
      </c>
      <c r="D758" s="32">
        <v>6</v>
      </c>
      <c r="E758" s="32">
        <v>19</v>
      </c>
      <c r="F758" s="32">
        <v>3</v>
      </c>
      <c r="G758" s="32">
        <v>28</v>
      </c>
    </row>
    <row r="759" spans="2:7" x14ac:dyDescent="0.15">
      <c r="B759" s="25" t="s">
        <v>467</v>
      </c>
      <c r="C759" s="32">
        <v>0</v>
      </c>
      <c r="D759" s="32">
        <v>7</v>
      </c>
      <c r="E759" s="32">
        <v>24</v>
      </c>
      <c r="F759" s="32">
        <v>2</v>
      </c>
      <c r="G759" s="32">
        <v>33</v>
      </c>
    </row>
    <row r="760" spans="2:7" x14ac:dyDescent="0.15">
      <c r="B760" s="25" t="s">
        <v>468</v>
      </c>
      <c r="C760" s="32">
        <v>0</v>
      </c>
      <c r="D760" s="32">
        <v>8</v>
      </c>
      <c r="E760" s="32">
        <v>23</v>
      </c>
      <c r="F760" s="32">
        <v>6</v>
      </c>
      <c r="G760" s="32">
        <v>37</v>
      </c>
    </row>
    <row r="761" spans="2:7" x14ac:dyDescent="0.15">
      <c r="B761" s="25" t="s">
        <v>469</v>
      </c>
      <c r="C761" s="32">
        <v>0</v>
      </c>
      <c r="D761" s="32">
        <v>8</v>
      </c>
      <c r="E761" s="32">
        <v>28</v>
      </c>
      <c r="F761" s="32">
        <v>5</v>
      </c>
      <c r="G761" s="32">
        <v>41</v>
      </c>
    </row>
    <row r="762" spans="2:7" x14ac:dyDescent="0.15">
      <c r="B762" s="25" t="s">
        <v>470</v>
      </c>
      <c r="C762" s="32">
        <v>0</v>
      </c>
      <c r="D762" s="32">
        <v>6</v>
      </c>
      <c r="E762" s="32">
        <v>19</v>
      </c>
      <c r="F762" s="32">
        <v>2</v>
      </c>
      <c r="G762" s="32">
        <v>27</v>
      </c>
    </row>
    <row r="763" spans="2:7" x14ac:dyDescent="0.15">
      <c r="B763" s="25" t="s">
        <v>471</v>
      </c>
      <c r="C763" s="32">
        <v>0</v>
      </c>
      <c r="D763" s="32">
        <v>15</v>
      </c>
      <c r="E763" s="32">
        <v>22</v>
      </c>
      <c r="F763" s="32">
        <v>3</v>
      </c>
      <c r="G763" s="32">
        <v>40</v>
      </c>
    </row>
    <row r="764" spans="2:7" x14ac:dyDescent="0.15">
      <c r="B764" s="25" t="s">
        <v>472</v>
      </c>
      <c r="C764" s="32">
        <v>0</v>
      </c>
      <c r="D764" s="32">
        <v>24</v>
      </c>
      <c r="E764" s="32">
        <v>30</v>
      </c>
      <c r="F764" s="32">
        <v>8</v>
      </c>
      <c r="G764" s="32">
        <v>62</v>
      </c>
    </row>
    <row r="765" spans="2:7" x14ac:dyDescent="0.15">
      <c r="B765" s="25" t="s">
        <v>473</v>
      </c>
      <c r="C765" s="32">
        <v>0</v>
      </c>
      <c r="D765" s="32">
        <v>27</v>
      </c>
      <c r="E765" s="32">
        <v>37</v>
      </c>
      <c r="F765" s="32">
        <v>9</v>
      </c>
      <c r="G765" s="32">
        <v>73</v>
      </c>
    </row>
    <row r="766" spans="2:7" x14ac:dyDescent="0.15">
      <c r="B766" s="25" t="s">
        <v>474</v>
      </c>
      <c r="C766" s="32">
        <v>0</v>
      </c>
      <c r="D766" s="32">
        <v>17</v>
      </c>
      <c r="E766" s="32">
        <v>30</v>
      </c>
      <c r="F766" s="32">
        <v>11</v>
      </c>
      <c r="G766" s="32">
        <v>58</v>
      </c>
    </row>
    <row r="767" spans="2:7" x14ac:dyDescent="0.15">
      <c r="B767" s="25" t="s">
        <v>475</v>
      </c>
      <c r="C767" s="32">
        <v>0</v>
      </c>
      <c r="D767" s="32">
        <v>13</v>
      </c>
      <c r="E767" s="32">
        <v>31</v>
      </c>
      <c r="F767" s="32">
        <v>11</v>
      </c>
      <c r="G767" s="32">
        <v>55</v>
      </c>
    </row>
    <row r="768" spans="2:7" x14ac:dyDescent="0.15">
      <c r="B768" s="25" t="s">
        <v>476</v>
      </c>
      <c r="C768" s="32">
        <v>0</v>
      </c>
      <c r="D768" s="32">
        <v>9</v>
      </c>
      <c r="E768" s="32">
        <v>30</v>
      </c>
      <c r="F768" s="32">
        <v>6</v>
      </c>
      <c r="G768" s="32">
        <v>45</v>
      </c>
    </row>
    <row r="769" spans="2:7" x14ac:dyDescent="0.15">
      <c r="B769" s="25" t="s">
        <v>477</v>
      </c>
      <c r="C769" s="32">
        <v>0</v>
      </c>
      <c r="D769" s="32">
        <v>6</v>
      </c>
      <c r="E769" s="32">
        <v>28</v>
      </c>
      <c r="F769" s="32">
        <v>3</v>
      </c>
      <c r="G769" s="32">
        <v>37</v>
      </c>
    </row>
    <row r="770" spans="2:7" x14ac:dyDescent="0.15">
      <c r="B770" s="25" t="s">
        <v>478</v>
      </c>
      <c r="C770" s="32">
        <v>0</v>
      </c>
      <c r="D770" s="32">
        <v>1</v>
      </c>
      <c r="E770" s="32">
        <v>18</v>
      </c>
      <c r="F770" s="32">
        <v>4</v>
      </c>
      <c r="G770" s="32">
        <v>23</v>
      </c>
    </row>
    <row r="771" spans="2:7" x14ac:dyDescent="0.15">
      <c r="B771" s="25" t="s">
        <v>479</v>
      </c>
      <c r="C771" s="32">
        <v>0</v>
      </c>
      <c r="D771" s="32">
        <v>13</v>
      </c>
      <c r="E771" s="32">
        <v>29</v>
      </c>
      <c r="F771" s="32">
        <v>5</v>
      </c>
      <c r="G771" s="32">
        <v>47</v>
      </c>
    </row>
    <row r="772" spans="2:7" x14ac:dyDescent="0.15">
      <c r="B772" s="25" t="s">
        <v>480</v>
      </c>
      <c r="C772" s="32">
        <v>0</v>
      </c>
      <c r="D772" s="32">
        <v>14</v>
      </c>
      <c r="E772" s="32">
        <v>20</v>
      </c>
      <c r="F772" s="32">
        <v>5</v>
      </c>
      <c r="G772" s="32">
        <v>39</v>
      </c>
    </row>
    <row r="773" spans="2:7" x14ac:dyDescent="0.15">
      <c r="B773" s="25" t="s">
        <v>481</v>
      </c>
      <c r="C773" s="32">
        <v>0</v>
      </c>
      <c r="D773" s="32">
        <v>7</v>
      </c>
      <c r="E773" s="32">
        <v>13</v>
      </c>
      <c r="F773" s="32">
        <v>5</v>
      </c>
      <c r="G773" s="32">
        <v>25</v>
      </c>
    </row>
    <row r="774" spans="2:7" x14ac:dyDescent="0.15">
      <c r="B774" s="25" t="s">
        <v>482</v>
      </c>
      <c r="C774" s="32">
        <v>0</v>
      </c>
      <c r="D774" s="32">
        <v>7</v>
      </c>
      <c r="E774" s="32">
        <v>30</v>
      </c>
      <c r="F774" s="32">
        <v>4</v>
      </c>
      <c r="G774" s="32">
        <v>41</v>
      </c>
    </row>
    <row r="775" spans="2:7" x14ac:dyDescent="0.15">
      <c r="B775" s="25" t="s">
        <v>483</v>
      </c>
      <c r="C775" s="32">
        <v>0</v>
      </c>
      <c r="D775" s="32">
        <v>5</v>
      </c>
      <c r="E775" s="32">
        <v>12</v>
      </c>
      <c r="F775" s="32">
        <v>0</v>
      </c>
      <c r="G775" s="32">
        <v>17</v>
      </c>
    </row>
    <row r="776" spans="2:7" x14ac:dyDescent="0.15">
      <c r="B776" s="25" t="s">
        <v>484</v>
      </c>
      <c r="C776" s="32">
        <v>0</v>
      </c>
      <c r="D776" s="32">
        <v>0</v>
      </c>
      <c r="E776" s="32">
        <v>10</v>
      </c>
      <c r="F776" s="32">
        <v>3</v>
      </c>
      <c r="G776" s="32">
        <v>13</v>
      </c>
    </row>
    <row r="777" spans="2:7" x14ac:dyDescent="0.15">
      <c r="B777" s="25" t="s">
        <v>485</v>
      </c>
      <c r="C777" s="32">
        <v>0</v>
      </c>
      <c r="D777" s="32">
        <v>2</v>
      </c>
      <c r="E777" s="32">
        <v>21</v>
      </c>
      <c r="F777" s="32">
        <v>0</v>
      </c>
      <c r="G777" s="32">
        <v>23</v>
      </c>
    </row>
    <row r="778" spans="2:7" x14ac:dyDescent="0.15">
      <c r="B778" s="25" t="s">
        <v>486</v>
      </c>
      <c r="C778" s="32">
        <v>0</v>
      </c>
      <c r="D778" s="32">
        <v>2</v>
      </c>
      <c r="E778" s="32">
        <v>21</v>
      </c>
      <c r="F778" s="32">
        <v>0</v>
      </c>
      <c r="G778" s="32">
        <v>23</v>
      </c>
    </row>
    <row r="779" spans="2:7" x14ac:dyDescent="0.15">
      <c r="B779" s="25" t="s">
        <v>487</v>
      </c>
      <c r="C779" s="32">
        <v>0</v>
      </c>
      <c r="D779" s="32">
        <v>4</v>
      </c>
      <c r="E779" s="32">
        <v>18</v>
      </c>
      <c r="F779" s="32">
        <v>1</v>
      </c>
      <c r="G779" s="32">
        <v>23</v>
      </c>
    </row>
    <row r="780" spans="2:7" x14ac:dyDescent="0.15">
      <c r="B780" s="25" t="s">
        <v>488</v>
      </c>
      <c r="C780" s="32">
        <v>0</v>
      </c>
      <c r="D780" s="32">
        <v>4</v>
      </c>
      <c r="E780" s="32">
        <v>17</v>
      </c>
      <c r="F780" s="32">
        <v>0</v>
      </c>
      <c r="G780" s="32">
        <v>21</v>
      </c>
    </row>
    <row r="781" spans="2:7" x14ac:dyDescent="0.15">
      <c r="B781" s="25" t="s">
        <v>489</v>
      </c>
      <c r="C781" s="32">
        <v>0</v>
      </c>
      <c r="D781" s="32">
        <f>$D$91</f>
        <v>11</v>
      </c>
      <c r="E781" s="32">
        <f>$E$91</f>
        <v>19</v>
      </c>
      <c r="F781" s="32">
        <f>$F$91</f>
        <v>4</v>
      </c>
      <c r="G781" s="32">
        <f>$G$91</f>
        <v>34</v>
      </c>
    </row>
    <row r="782" spans="2:7" x14ac:dyDescent="0.15">
      <c r="B782" s="25" t="s">
        <v>490</v>
      </c>
      <c r="C782" s="32">
        <v>0</v>
      </c>
      <c r="D782" s="32">
        <v>7</v>
      </c>
      <c r="E782" s="32">
        <v>15</v>
      </c>
      <c r="F782" s="32">
        <v>2</v>
      </c>
      <c r="G782" s="32">
        <v>24</v>
      </c>
    </row>
    <row r="783" spans="2:7" x14ac:dyDescent="0.15">
      <c r="B783" s="25" t="s">
        <v>491</v>
      </c>
      <c r="C783" s="32">
        <v>0</v>
      </c>
      <c r="D783" s="32">
        <v>6</v>
      </c>
      <c r="E783" s="32">
        <v>11</v>
      </c>
      <c r="F783" s="32">
        <v>3</v>
      </c>
      <c r="G783" s="32">
        <v>20</v>
      </c>
    </row>
    <row r="784" spans="2:7" x14ac:dyDescent="0.15">
      <c r="B784" s="25" t="s">
        <v>492</v>
      </c>
      <c r="C784" s="32">
        <v>0</v>
      </c>
      <c r="D784" s="32">
        <v>9</v>
      </c>
      <c r="E784" s="32">
        <v>24</v>
      </c>
      <c r="F784" s="32">
        <v>3</v>
      </c>
      <c r="G784" s="32">
        <v>36</v>
      </c>
    </row>
    <row r="785" spans="2:7" x14ac:dyDescent="0.15">
      <c r="B785" s="25" t="s">
        <v>493</v>
      </c>
      <c r="C785" s="32">
        <v>0</v>
      </c>
      <c r="D785" s="32">
        <v>4</v>
      </c>
      <c r="E785" s="32">
        <v>12</v>
      </c>
      <c r="F785" s="32">
        <v>1</v>
      </c>
      <c r="G785" s="32">
        <v>17</v>
      </c>
    </row>
    <row r="786" spans="2:7" x14ac:dyDescent="0.15">
      <c r="B786" s="25" t="s">
        <v>494</v>
      </c>
      <c r="C786" s="32">
        <v>0</v>
      </c>
      <c r="D786" s="32">
        <v>5</v>
      </c>
      <c r="E786" s="32">
        <v>20</v>
      </c>
      <c r="F786" s="32">
        <v>1</v>
      </c>
      <c r="G786" s="32">
        <v>26</v>
      </c>
    </row>
    <row r="787" spans="2:7" x14ac:dyDescent="0.15">
      <c r="B787" s="25" t="s">
        <v>495</v>
      </c>
      <c r="C787" s="32">
        <v>0</v>
      </c>
      <c r="D787" s="32">
        <v>9</v>
      </c>
      <c r="E787" s="32">
        <v>19</v>
      </c>
      <c r="F787" s="32">
        <v>0</v>
      </c>
      <c r="G787" s="32">
        <v>28</v>
      </c>
    </row>
    <row r="788" spans="2:7" x14ac:dyDescent="0.15">
      <c r="B788" s="25" t="s">
        <v>496</v>
      </c>
      <c r="C788" s="32">
        <v>0</v>
      </c>
      <c r="D788" s="32">
        <v>6</v>
      </c>
      <c r="E788" s="32">
        <v>19</v>
      </c>
      <c r="F788" s="32">
        <v>4</v>
      </c>
      <c r="G788" s="32">
        <v>29</v>
      </c>
    </row>
    <row r="789" spans="2:7" x14ac:dyDescent="0.15">
      <c r="B789" s="25" t="s">
        <v>497</v>
      </c>
      <c r="C789" s="32">
        <v>0</v>
      </c>
      <c r="D789" s="32">
        <v>8</v>
      </c>
      <c r="E789" s="32">
        <v>19</v>
      </c>
      <c r="F789" s="32">
        <v>6</v>
      </c>
      <c r="G789" s="32">
        <v>33</v>
      </c>
    </row>
    <row r="790" spans="2:7" x14ac:dyDescent="0.15">
      <c r="B790" s="25" t="s">
        <v>498</v>
      </c>
      <c r="C790" s="32">
        <v>0</v>
      </c>
      <c r="D790" s="32">
        <v>0</v>
      </c>
      <c r="E790" s="32">
        <v>10</v>
      </c>
      <c r="F790" s="32">
        <v>2</v>
      </c>
      <c r="G790" s="32">
        <v>12</v>
      </c>
    </row>
    <row r="791" spans="2:7" x14ac:dyDescent="0.15">
      <c r="B791" s="25" t="s">
        <v>499</v>
      </c>
      <c r="C791" s="32">
        <v>0</v>
      </c>
      <c r="D791" s="32">
        <v>2</v>
      </c>
      <c r="E791" s="32">
        <v>16</v>
      </c>
      <c r="F791" s="32">
        <v>1</v>
      </c>
      <c r="G791" s="32">
        <v>19</v>
      </c>
    </row>
    <row r="792" spans="2:7" x14ac:dyDescent="0.15">
      <c r="B792" s="25" t="s">
        <v>500</v>
      </c>
      <c r="C792" s="32">
        <v>0</v>
      </c>
      <c r="D792" s="32">
        <v>10</v>
      </c>
      <c r="E792" s="32">
        <v>24</v>
      </c>
      <c r="F792" s="32">
        <v>8</v>
      </c>
      <c r="G792" s="32">
        <v>42</v>
      </c>
    </row>
    <row r="793" spans="2:7" x14ac:dyDescent="0.15">
      <c r="B793" s="25" t="s">
        <v>501</v>
      </c>
      <c r="C793" s="32">
        <v>0</v>
      </c>
      <c r="D793" s="32">
        <v>3</v>
      </c>
      <c r="E793" s="32">
        <v>9</v>
      </c>
      <c r="F793" s="32">
        <v>5</v>
      </c>
      <c r="G793" s="32">
        <v>17</v>
      </c>
    </row>
    <row r="794" spans="2:7" x14ac:dyDescent="0.15">
      <c r="B794" s="25" t="s">
        <v>502</v>
      </c>
      <c r="C794" s="32">
        <v>0</v>
      </c>
      <c r="D794" s="32">
        <v>5</v>
      </c>
      <c r="E794" s="32">
        <v>10</v>
      </c>
      <c r="F794" s="32">
        <v>0</v>
      </c>
      <c r="G794" s="32">
        <v>15</v>
      </c>
    </row>
    <row r="795" spans="2:7" x14ac:dyDescent="0.15">
      <c r="B795" s="25" t="s">
        <v>503</v>
      </c>
      <c r="C795" s="32">
        <v>0</v>
      </c>
      <c r="D795" s="32">
        <v>6</v>
      </c>
      <c r="E795" s="32">
        <v>25</v>
      </c>
      <c r="F795" s="32">
        <v>2</v>
      </c>
      <c r="G795" s="32">
        <v>33</v>
      </c>
    </row>
    <row r="796" spans="2:7" x14ac:dyDescent="0.15">
      <c r="B796" s="25" t="s">
        <v>504</v>
      </c>
      <c r="C796" s="32">
        <v>0</v>
      </c>
      <c r="D796" s="32">
        <f>$D$91</f>
        <v>11</v>
      </c>
      <c r="E796" s="32">
        <f>$E$91</f>
        <v>19</v>
      </c>
      <c r="F796" s="32">
        <f>$F$91</f>
        <v>4</v>
      </c>
      <c r="G796" s="32">
        <f>$G$91</f>
        <v>34</v>
      </c>
    </row>
    <row r="797" spans="2:7" x14ac:dyDescent="0.15">
      <c r="B797" s="25" t="s">
        <v>505</v>
      </c>
      <c r="C797" s="32">
        <v>0</v>
      </c>
      <c r="D797" s="32">
        <v>3</v>
      </c>
      <c r="E797" s="32">
        <v>16</v>
      </c>
      <c r="F797" s="32">
        <v>4</v>
      </c>
      <c r="G797" s="32">
        <v>23</v>
      </c>
    </row>
    <row r="798" spans="2:7" x14ac:dyDescent="0.15">
      <c r="B798" s="25" t="s">
        <v>506</v>
      </c>
      <c r="C798" s="32">
        <v>0</v>
      </c>
      <c r="D798" s="32">
        <v>3</v>
      </c>
      <c r="E798" s="32">
        <v>18</v>
      </c>
      <c r="F798" s="32">
        <v>2</v>
      </c>
      <c r="G798" s="32">
        <v>23</v>
      </c>
    </row>
    <row r="799" spans="2:7" x14ac:dyDescent="0.15">
      <c r="B799" s="25" t="s">
        <v>507</v>
      </c>
      <c r="C799" s="32">
        <v>0</v>
      </c>
      <c r="D799" s="32">
        <v>7</v>
      </c>
      <c r="E799" s="32">
        <v>19</v>
      </c>
      <c r="F799" s="32">
        <v>8</v>
      </c>
      <c r="G799" s="32">
        <v>34</v>
      </c>
    </row>
    <row r="800" spans="2:7" x14ac:dyDescent="0.15">
      <c r="B800" s="25" t="s">
        <v>508</v>
      </c>
      <c r="C800" s="32">
        <v>0</v>
      </c>
      <c r="D800" s="32">
        <f>$D$91</f>
        <v>11</v>
      </c>
      <c r="E800" s="32">
        <f>$E$91</f>
        <v>19</v>
      </c>
      <c r="F800" s="32">
        <f>$F$91</f>
        <v>4</v>
      </c>
      <c r="G800" s="32">
        <f>$G$91</f>
        <v>34</v>
      </c>
    </row>
    <row r="801" spans="2:7" x14ac:dyDescent="0.15">
      <c r="B801" s="25" t="s">
        <v>509</v>
      </c>
      <c r="C801" s="32">
        <v>0</v>
      </c>
      <c r="D801" s="32">
        <v>5</v>
      </c>
      <c r="E801" s="32">
        <v>20</v>
      </c>
      <c r="F801" s="32">
        <v>6</v>
      </c>
      <c r="G801" s="32">
        <v>31</v>
      </c>
    </row>
    <row r="802" spans="2:7" x14ac:dyDescent="0.15">
      <c r="B802" s="25" t="s">
        <v>510</v>
      </c>
      <c r="C802" s="32">
        <v>0</v>
      </c>
      <c r="D802" s="32">
        <v>6</v>
      </c>
      <c r="E802" s="32">
        <v>12</v>
      </c>
      <c r="F802" s="32">
        <v>4</v>
      </c>
      <c r="G802" s="32">
        <v>22</v>
      </c>
    </row>
    <row r="803" spans="2:7" x14ac:dyDescent="0.15">
      <c r="B803" s="25" t="s">
        <v>961</v>
      </c>
      <c r="C803" s="32">
        <v>0</v>
      </c>
      <c r="D803" s="32">
        <v>7</v>
      </c>
      <c r="E803" s="32">
        <v>11</v>
      </c>
      <c r="F803" s="32">
        <v>4</v>
      </c>
      <c r="G803" s="32">
        <v>22</v>
      </c>
    </row>
    <row r="804" spans="2:7" x14ac:dyDescent="0.15">
      <c r="B804" s="25" t="s">
        <v>963</v>
      </c>
      <c r="C804" s="32">
        <v>0</v>
      </c>
      <c r="D804" s="32">
        <v>8</v>
      </c>
      <c r="E804" s="32">
        <v>25</v>
      </c>
      <c r="F804" s="32">
        <v>7</v>
      </c>
      <c r="G804" s="32">
        <v>40</v>
      </c>
    </row>
    <row r="805" spans="2:7" x14ac:dyDescent="0.15">
      <c r="B805" s="25" t="s">
        <v>965</v>
      </c>
      <c r="C805" s="32">
        <v>0</v>
      </c>
      <c r="D805" s="32">
        <v>8</v>
      </c>
      <c r="E805" s="32">
        <v>22</v>
      </c>
      <c r="F805" s="32">
        <v>4</v>
      </c>
      <c r="G805" s="32">
        <v>34</v>
      </c>
    </row>
    <row r="806" spans="2:7" x14ac:dyDescent="0.15">
      <c r="B806" s="25" t="s">
        <v>967</v>
      </c>
      <c r="C806" s="32">
        <v>0</v>
      </c>
      <c r="D806" s="32">
        <v>8</v>
      </c>
      <c r="E806" s="32">
        <v>21</v>
      </c>
      <c r="F806" s="32">
        <v>2</v>
      </c>
      <c r="G806" s="32">
        <v>31</v>
      </c>
    </row>
    <row r="807" spans="2:7" x14ac:dyDescent="0.15">
      <c r="B807" s="25" t="s">
        <v>970</v>
      </c>
      <c r="C807" s="32">
        <v>0</v>
      </c>
      <c r="D807" s="32">
        <v>9</v>
      </c>
      <c r="E807" s="32">
        <v>17</v>
      </c>
      <c r="F807" s="32">
        <v>5</v>
      </c>
      <c r="G807" s="32">
        <v>31</v>
      </c>
    </row>
    <row r="808" spans="2:7" x14ac:dyDescent="0.15">
      <c r="B808" s="25" t="s">
        <v>972</v>
      </c>
      <c r="C808" s="32">
        <v>0</v>
      </c>
      <c r="D808" s="32">
        <v>12</v>
      </c>
      <c r="E808" s="32">
        <v>19</v>
      </c>
      <c r="F808" s="32">
        <v>10</v>
      </c>
      <c r="G808" s="32">
        <v>41</v>
      </c>
    </row>
    <row r="809" spans="2:7" x14ac:dyDescent="0.15">
      <c r="B809" s="25" t="s">
        <v>973</v>
      </c>
      <c r="C809" s="32">
        <v>0</v>
      </c>
      <c r="D809" s="32">
        <v>6</v>
      </c>
      <c r="E809" s="32">
        <v>19</v>
      </c>
      <c r="F809" s="32">
        <v>5</v>
      </c>
      <c r="G809" s="32">
        <v>30</v>
      </c>
    </row>
    <row r="810" spans="2:7" x14ac:dyDescent="0.15">
      <c r="B810" s="25" t="s">
        <v>976</v>
      </c>
      <c r="C810" s="32">
        <v>0</v>
      </c>
      <c r="D810" s="32">
        <v>5</v>
      </c>
      <c r="E810" s="32">
        <v>14</v>
      </c>
      <c r="F810" s="32">
        <v>3</v>
      </c>
      <c r="G810" s="32">
        <v>22</v>
      </c>
    </row>
    <row r="811" spans="2:7" x14ac:dyDescent="0.15">
      <c r="B811" s="25" t="s">
        <v>979</v>
      </c>
      <c r="C811" s="32">
        <v>0</v>
      </c>
      <c r="D811" s="32">
        <v>11</v>
      </c>
      <c r="E811" s="32">
        <v>18</v>
      </c>
      <c r="F811" s="32">
        <v>4</v>
      </c>
      <c r="G811" s="32">
        <v>33</v>
      </c>
    </row>
    <row r="812" spans="2:7" x14ac:dyDescent="0.15">
      <c r="B812" s="25" t="s">
        <v>981</v>
      </c>
      <c r="C812" s="32">
        <v>0</v>
      </c>
      <c r="D812" s="32">
        <v>19</v>
      </c>
      <c r="E812" s="32">
        <v>20</v>
      </c>
      <c r="F812" s="32">
        <v>1</v>
      </c>
      <c r="G812" s="32">
        <v>40</v>
      </c>
    </row>
    <row r="813" spans="2:7" x14ac:dyDescent="0.15">
      <c r="B813" s="25" t="s">
        <v>984</v>
      </c>
      <c r="C813" s="32">
        <v>0</v>
      </c>
      <c r="D813" s="32">
        <v>2</v>
      </c>
      <c r="E813" s="32">
        <v>7</v>
      </c>
      <c r="F813" s="32">
        <v>0</v>
      </c>
      <c r="G813" s="32">
        <v>9</v>
      </c>
    </row>
    <row r="814" spans="2:7" x14ac:dyDescent="0.15">
      <c r="B814" s="25" t="s">
        <v>986</v>
      </c>
      <c r="C814" s="32">
        <v>0</v>
      </c>
      <c r="D814" s="32">
        <v>7</v>
      </c>
      <c r="E814" s="32">
        <v>28</v>
      </c>
      <c r="F814" s="32">
        <v>4</v>
      </c>
      <c r="G814" s="32">
        <v>39</v>
      </c>
    </row>
    <row r="815" spans="2:7" x14ac:dyDescent="0.15">
      <c r="B815" s="25" t="s">
        <v>988</v>
      </c>
      <c r="C815" s="32">
        <v>0</v>
      </c>
      <c r="D815" s="32">
        <v>6</v>
      </c>
      <c r="E815" s="32">
        <v>16</v>
      </c>
      <c r="F815" s="32">
        <v>2</v>
      </c>
      <c r="G815" s="32">
        <v>24</v>
      </c>
    </row>
    <row r="816" spans="2:7" x14ac:dyDescent="0.15">
      <c r="B816" s="25" t="s">
        <v>990</v>
      </c>
      <c r="C816" s="32">
        <v>0</v>
      </c>
      <c r="D816" s="32">
        <v>6</v>
      </c>
      <c r="E816" s="32">
        <v>21</v>
      </c>
      <c r="F816" s="32">
        <v>0</v>
      </c>
      <c r="G816" s="32">
        <v>27</v>
      </c>
    </row>
    <row r="817" spans="2:7" x14ac:dyDescent="0.15">
      <c r="B817" s="25" t="s">
        <v>991</v>
      </c>
      <c r="C817" s="32">
        <v>0</v>
      </c>
      <c r="D817" s="32">
        <v>13</v>
      </c>
      <c r="E817" s="32">
        <v>22</v>
      </c>
      <c r="F817" s="32">
        <v>3</v>
      </c>
      <c r="G817" s="32">
        <v>38</v>
      </c>
    </row>
    <row r="818" spans="2:7" x14ac:dyDescent="0.15">
      <c r="B818" s="25" t="s">
        <v>994</v>
      </c>
      <c r="C818" s="32">
        <v>0</v>
      </c>
      <c r="D818" s="32">
        <v>6</v>
      </c>
      <c r="E818" s="32">
        <v>31</v>
      </c>
      <c r="F818" s="32">
        <v>3</v>
      </c>
      <c r="G818" s="32">
        <v>40</v>
      </c>
    </row>
    <row r="819" spans="2:7" x14ac:dyDescent="0.15">
      <c r="B819" s="25" t="s">
        <v>995</v>
      </c>
      <c r="C819" s="32">
        <v>0</v>
      </c>
      <c r="D819" s="32">
        <v>4</v>
      </c>
      <c r="E819" s="32">
        <v>26</v>
      </c>
      <c r="F819" s="32">
        <v>1</v>
      </c>
      <c r="G819" s="32">
        <v>31</v>
      </c>
    </row>
    <row r="820" spans="2:7" x14ac:dyDescent="0.15">
      <c r="B820" s="25" t="s">
        <v>997</v>
      </c>
      <c r="C820" s="32">
        <v>0</v>
      </c>
      <c r="D820" s="32">
        <v>2</v>
      </c>
      <c r="E820" s="32">
        <v>15</v>
      </c>
      <c r="F820" s="32">
        <v>1</v>
      </c>
      <c r="G820" s="32">
        <v>18</v>
      </c>
    </row>
    <row r="821" spans="2:7" x14ac:dyDescent="0.15">
      <c r="B821" s="25" t="s">
        <v>999</v>
      </c>
      <c r="C821" s="32">
        <v>0</v>
      </c>
      <c r="D821" s="32">
        <v>7</v>
      </c>
      <c r="E821" s="32">
        <v>19</v>
      </c>
      <c r="F821" s="32">
        <v>1</v>
      </c>
      <c r="G821" s="32">
        <v>27</v>
      </c>
    </row>
    <row r="822" spans="2:7" x14ac:dyDescent="0.15">
      <c r="B822" s="25" t="s">
        <v>1001</v>
      </c>
      <c r="C822" s="32">
        <v>0</v>
      </c>
      <c r="D822" s="32">
        <v>7</v>
      </c>
      <c r="E822" s="32">
        <v>19</v>
      </c>
      <c r="F822" s="32">
        <v>1</v>
      </c>
      <c r="G822" s="32">
        <v>27</v>
      </c>
    </row>
    <row r="823" spans="2:7" x14ac:dyDescent="0.15">
      <c r="B823" s="25" t="s">
        <v>1002</v>
      </c>
      <c r="C823" s="32">
        <v>0</v>
      </c>
      <c r="D823" s="32">
        <v>10</v>
      </c>
      <c r="E823" s="32">
        <v>29</v>
      </c>
      <c r="F823" s="32">
        <v>2</v>
      </c>
      <c r="G823" s="32">
        <v>41</v>
      </c>
    </row>
    <row r="824" spans="2:7" x14ac:dyDescent="0.15">
      <c r="B824" s="25" t="s">
        <v>1006</v>
      </c>
      <c r="C824" s="32">
        <v>0</v>
      </c>
      <c r="D824" s="32">
        <v>5</v>
      </c>
      <c r="E824" s="32">
        <v>31</v>
      </c>
      <c r="F824" s="32">
        <v>4</v>
      </c>
      <c r="G824" s="32">
        <v>40</v>
      </c>
    </row>
    <row r="825" spans="2:7" x14ac:dyDescent="0.15">
      <c r="B825" s="25" t="s">
        <v>1007</v>
      </c>
      <c r="C825" s="32">
        <v>0</v>
      </c>
      <c r="D825" s="32">
        <v>5</v>
      </c>
      <c r="E825" s="32">
        <v>32</v>
      </c>
      <c r="F825" s="32">
        <v>4</v>
      </c>
      <c r="G825" s="32">
        <v>41</v>
      </c>
    </row>
    <row r="826" spans="2:7" x14ac:dyDescent="0.15">
      <c r="B826" s="25" t="s">
        <v>1009</v>
      </c>
      <c r="C826" s="32">
        <v>0</v>
      </c>
      <c r="D826" s="32">
        <v>2</v>
      </c>
      <c r="E826" s="32">
        <v>23</v>
      </c>
      <c r="F826" s="32">
        <v>3</v>
      </c>
      <c r="G826" s="32">
        <v>28</v>
      </c>
    </row>
    <row r="827" spans="2:7" x14ac:dyDescent="0.15">
      <c r="B827" s="25" t="s">
        <v>1011</v>
      </c>
      <c r="C827" s="32">
        <v>0</v>
      </c>
      <c r="D827" s="32">
        <v>19</v>
      </c>
      <c r="E827" s="32">
        <v>30</v>
      </c>
      <c r="F827" s="32">
        <v>6</v>
      </c>
      <c r="G827" s="32">
        <v>55</v>
      </c>
    </row>
    <row r="828" spans="2:7" x14ac:dyDescent="0.15">
      <c r="B828" s="25" t="s">
        <v>1013</v>
      </c>
      <c r="C828" s="32">
        <v>0</v>
      </c>
      <c r="D828" s="32">
        <v>9</v>
      </c>
      <c r="E828" s="32">
        <v>21</v>
      </c>
      <c r="F828" s="32">
        <v>5</v>
      </c>
      <c r="G828" s="32">
        <v>35</v>
      </c>
    </row>
    <row r="829" spans="2:7" x14ac:dyDescent="0.15">
      <c r="B829" s="25" t="s">
        <v>1016</v>
      </c>
      <c r="C829" s="32">
        <v>0</v>
      </c>
      <c r="D829" s="32">
        <v>3</v>
      </c>
      <c r="E829" s="32">
        <v>27</v>
      </c>
      <c r="F829" s="32">
        <v>6</v>
      </c>
      <c r="G829" s="32">
        <v>36</v>
      </c>
    </row>
    <row r="830" spans="2:7" x14ac:dyDescent="0.15">
      <c r="B830" s="25" t="s">
        <v>1017</v>
      </c>
      <c r="C830" s="32">
        <v>0</v>
      </c>
      <c r="D830" s="32">
        <v>3</v>
      </c>
      <c r="E830" s="32">
        <v>28</v>
      </c>
      <c r="F830" s="32">
        <v>4</v>
      </c>
      <c r="G830" s="32">
        <v>35</v>
      </c>
    </row>
    <row r="831" spans="2:7" x14ac:dyDescent="0.15">
      <c r="B831" s="25" t="s">
        <v>1020</v>
      </c>
      <c r="C831" s="32">
        <v>0</v>
      </c>
      <c r="D831" s="32">
        <v>2</v>
      </c>
      <c r="E831" s="32">
        <v>10</v>
      </c>
      <c r="F831" s="32">
        <v>1</v>
      </c>
      <c r="G831" s="32">
        <v>13</v>
      </c>
    </row>
    <row r="832" spans="2:7" x14ac:dyDescent="0.15">
      <c r="B832" s="25" t="s">
        <v>1021</v>
      </c>
      <c r="C832" s="32">
        <v>0</v>
      </c>
      <c r="D832" s="32">
        <v>2</v>
      </c>
      <c r="E832" s="32">
        <v>10</v>
      </c>
      <c r="F832" s="32">
        <v>1</v>
      </c>
      <c r="G832" s="32">
        <v>13</v>
      </c>
    </row>
    <row r="833" spans="2:7" x14ac:dyDescent="0.15">
      <c r="B833" s="25" t="s">
        <v>1023</v>
      </c>
      <c r="C833" s="32">
        <v>0</v>
      </c>
      <c r="D833" s="32">
        <v>8</v>
      </c>
      <c r="E833" s="32">
        <v>24</v>
      </c>
      <c r="F833" s="32">
        <v>1</v>
      </c>
      <c r="G833" s="32">
        <v>33</v>
      </c>
    </row>
    <row r="834" spans="2:7" x14ac:dyDescent="0.15">
      <c r="B834" s="25" t="s">
        <v>1026</v>
      </c>
      <c r="C834" s="32">
        <v>0</v>
      </c>
      <c r="D834" s="32">
        <v>8</v>
      </c>
      <c r="E834" s="32">
        <v>24</v>
      </c>
      <c r="F834" s="32">
        <v>1</v>
      </c>
      <c r="G834" s="32">
        <v>33</v>
      </c>
    </row>
    <row r="835" spans="2:7" x14ac:dyDescent="0.15">
      <c r="B835" s="25" t="s">
        <v>1027</v>
      </c>
      <c r="C835" s="32">
        <v>0</v>
      </c>
      <c r="D835" s="32">
        <v>8</v>
      </c>
      <c r="E835" s="32">
        <v>24</v>
      </c>
      <c r="F835" s="32">
        <v>1</v>
      </c>
      <c r="G835" s="32">
        <v>33</v>
      </c>
    </row>
    <row r="836" spans="2:7" x14ac:dyDescent="0.15">
      <c r="B836" s="25" t="s">
        <v>1029</v>
      </c>
      <c r="C836" s="32">
        <v>0</v>
      </c>
      <c r="D836" s="32">
        <v>9</v>
      </c>
      <c r="E836" s="32">
        <v>23</v>
      </c>
      <c r="F836" s="32">
        <v>2</v>
      </c>
      <c r="G836" s="32">
        <v>34</v>
      </c>
    </row>
    <row r="837" spans="2:7" x14ac:dyDescent="0.15">
      <c r="B837" s="25" t="s">
        <v>1031</v>
      </c>
      <c r="C837" s="32">
        <v>0</v>
      </c>
      <c r="D837" s="32">
        <v>7</v>
      </c>
      <c r="E837" s="32">
        <v>40</v>
      </c>
      <c r="F837" s="32">
        <v>3</v>
      </c>
      <c r="G837" s="32">
        <v>50</v>
      </c>
    </row>
    <row r="838" spans="2:7" x14ac:dyDescent="0.15">
      <c r="B838" s="25" t="s">
        <v>1033</v>
      </c>
      <c r="C838" s="32">
        <v>0</v>
      </c>
      <c r="D838" s="32">
        <v>7</v>
      </c>
      <c r="E838" s="32">
        <v>23</v>
      </c>
      <c r="F838" s="32">
        <v>3</v>
      </c>
      <c r="G838" s="32">
        <v>33</v>
      </c>
    </row>
    <row r="839" spans="2:7" x14ac:dyDescent="0.15">
      <c r="B839" s="25" t="s">
        <v>1035</v>
      </c>
      <c r="C839" s="32">
        <v>0</v>
      </c>
      <c r="D839" s="32">
        <v>12</v>
      </c>
      <c r="E839" s="32">
        <v>24</v>
      </c>
      <c r="F839" s="32">
        <v>3</v>
      </c>
      <c r="G839" s="32">
        <v>39</v>
      </c>
    </row>
    <row r="840" spans="2:7" x14ac:dyDescent="0.15">
      <c r="B840" s="25" t="s">
        <v>1037</v>
      </c>
      <c r="C840" s="32">
        <v>0</v>
      </c>
      <c r="D840" s="32">
        <v>7</v>
      </c>
      <c r="E840" s="32">
        <v>15</v>
      </c>
      <c r="F840" s="32">
        <v>2</v>
      </c>
      <c r="G840" s="32">
        <v>24</v>
      </c>
    </row>
    <row r="841" spans="2:7" x14ac:dyDescent="0.15">
      <c r="B841" s="25" t="s">
        <v>1039</v>
      </c>
      <c r="C841" s="32">
        <v>0</v>
      </c>
      <c r="D841" s="32">
        <v>10</v>
      </c>
      <c r="E841" s="32">
        <v>19</v>
      </c>
      <c r="F841" s="32">
        <v>1</v>
      </c>
      <c r="G841" s="32">
        <v>30</v>
      </c>
    </row>
    <row r="842" spans="2:7" x14ac:dyDescent="0.15">
      <c r="B842" s="25" t="s">
        <v>1042</v>
      </c>
      <c r="C842" s="32">
        <v>0</v>
      </c>
      <c r="D842" s="32">
        <v>5</v>
      </c>
      <c r="E842" s="32">
        <v>26</v>
      </c>
      <c r="F842" s="32">
        <v>4</v>
      </c>
      <c r="G842" s="32">
        <v>35</v>
      </c>
    </row>
    <row r="843" spans="2:7" x14ac:dyDescent="0.15">
      <c r="B843" s="25" t="s">
        <v>1045</v>
      </c>
      <c r="C843" s="32">
        <v>0</v>
      </c>
      <c r="D843" s="32">
        <v>6</v>
      </c>
      <c r="E843" s="32">
        <v>33</v>
      </c>
      <c r="F843" s="32">
        <v>5</v>
      </c>
      <c r="G843" s="32">
        <v>44</v>
      </c>
    </row>
    <row r="844" spans="2:7" x14ac:dyDescent="0.15">
      <c r="B844" s="25" t="s">
        <v>1048</v>
      </c>
      <c r="C844" s="32">
        <v>0</v>
      </c>
      <c r="D844" s="32">
        <v>4</v>
      </c>
      <c r="E844" s="32">
        <v>20</v>
      </c>
      <c r="F844" s="32">
        <v>5</v>
      </c>
      <c r="G844" s="32">
        <v>29</v>
      </c>
    </row>
    <row r="845" spans="2:7" x14ac:dyDescent="0.15">
      <c r="B845" s="355" t="s">
        <v>1051</v>
      </c>
      <c r="C845" s="32">
        <v>0</v>
      </c>
      <c r="D845" s="32">
        <v>5</v>
      </c>
      <c r="E845" s="32">
        <v>8</v>
      </c>
      <c r="F845" s="32">
        <v>3</v>
      </c>
      <c r="G845" s="32">
        <v>16</v>
      </c>
    </row>
    <row r="846" spans="2:7" x14ac:dyDescent="0.15">
      <c r="B846" s="25" t="s">
        <v>1053</v>
      </c>
      <c r="C846" s="32">
        <v>0</v>
      </c>
      <c r="D846" s="32">
        <v>9</v>
      </c>
      <c r="E846" s="32">
        <v>13</v>
      </c>
      <c r="F846" s="32">
        <v>5</v>
      </c>
      <c r="G846" s="32">
        <v>27</v>
      </c>
    </row>
    <row r="847" spans="2:7" x14ac:dyDescent="0.15">
      <c r="B847" s="25" t="s">
        <v>1057</v>
      </c>
      <c r="C847" s="32">
        <v>0</v>
      </c>
      <c r="D847" s="32">
        <v>3</v>
      </c>
      <c r="E847" s="32">
        <v>17</v>
      </c>
      <c r="F847" s="32">
        <v>5</v>
      </c>
      <c r="G847" s="32">
        <v>25</v>
      </c>
    </row>
    <row r="848" spans="2:7" x14ac:dyDescent="0.15">
      <c r="B848" s="25" t="s">
        <v>1060</v>
      </c>
      <c r="C848" s="32">
        <v>0</v>
      </c>
      <c r="D848" s="32">
        <v>6</v>
      </c>
      <c r="E848" s="32">
        <v>25</v>
      </c>
      <c r="F848" s="32">
        <v>7</v>
      </c>
      <c r="G848" s="32">
        <v>38</v>
      </c>
    </row>
    <row r="849" spans="2:7" x14ac:dyDescent="0.15">
      <c r="B849" s="25" t="s">
        <v>1063</v>
      </c>
      <c r="C849" s="32">
        <v>0</v>
      </c>
      <c r="D849" s="32">
        <v>8</v>
      </c>
      <c r="E849" s="32">
        <v>19</v>
      </c>
      <c r="F849" s="32">
        <v>6</v>
      </c>
      <c r="G849" s="32">
        <v>33</v>
      </c>
    </row>
    <row r="850" spans="2:7" x14ac:dyDescent="0.15">
      <c r="B850" s="25" t="s">
        <v>1066</v>
      </c>
      <c r="C850" s="32">
        <v>0</v>
      </c>
      <c r="D850" s="32">
        <v>2</v>
      </c>
      <c r="E850" s="32">
        <v>15</v>
      </c>
      <c r="F850" s="32">
        <v>5</v>
      </c>
      <c r="G850" s="32">
        <v>22</v>
      </c>
    </row>
    <row r="851" spans="2:7" x14ac:dyDescent="0.15">
      <c r="B851" s="25" t="s">
        <v>1078</v>
      </c>
      <c r="C851" s="32">
        <v>0</v>
      </c>
      <c r="D851" s="32">
        <v>6</v>
      </c>
      <c r="E851" s="32">
        <v>20</v>
      </c>
      <c r="F851" s="32">
        <v>8</v>
      </c>
      <c r="G851" s="32">
        <v>34</v>
      </c>
    </row>
    <row r="852" spans="2:7" x14ac:dyDescent="0.15">
      <c r="B852" s="25" t="s">
        <v>1082</v>
      </c>
      <c r="C852" s="32">
        <v>0</v>
      </c>
      <c r="D852" s="32">
        <v>9</v>
      </c>
      <c r="E852" s="32">
        <v>16</v>
      </c>
      <c r="F852" s="32">
        <v>3</v>
      </c>
      <c r="G852" s="32">
        <v>28</v>
      </c>
    </row>
    <row r="853" spans="2:7" x14ac:dyDescent="0.15">
      <c r="B853" s="25" t="s">
        <v>1085</v>
      </c>
      <c r="C853" s="32">
        <v>0</v>
      </c>
      <c r="D853" s="32">
        <v>13</v>
      </c>
      <c r="E853" s="32">
        <v>15</v>
      </c>
      <c r="F853" s="32">
        <v>5</v>
      </c>
      <c r="G853" s="32">
        <v>33</v>
      </c>
    </row>
    <row r="854" spans="2:7" x14ac:dyDescent="0.15">
      <c r="B854" s="25" t="s">
        <v>1087</v>
      </c>
      <c r="C854" s="32">
        <v>0</v>
      </c>
      <c r="D854" s="32">
        <v>9</v>
      </c>
      <c r="E854" s="32">
        <v>13</v>
      </c>
      <c r="F854" s="32">
        <v>7</v>
      </c>
      <c r="G854" s="32">
        <v>29</v>
      </c>
    </row>
    <row r="855" spans="2:7" x14ac:dyDescent="0.15">
      <c r="B855" s="25" t="s">
        <v>1090</v>
      </c>
      <c r="C855" s="32">
        <v>0</v>
      </c>
      <c r="D855" s="32">
        <v>7</v>
      </c>
      <c r="E855" s="32">
        <v>13</v>
      </c>
      <c r="F855" s="32">
        <v>4</v>
      </c>
      <c r="G855" s="32">
        <v>24</v>
      </c>
    </row>
    <row r="856" spans="2:7" x14ac:dyDescent="0.15">
      <c r="B856" s="25" t="s">
        <v>1093</v>
      </c>
      <c r="C856" s="32">
        <v>0</v>
      </c>
      <c r="D856" s="32">
        <v>11</v>
      </c>
      <c r="E856" s="32">
        <v>13</v>
      </c>
      <c r="F856" s="32">
        <v>1</v>
      </c>
      <c r="G856" s="32">
        <v>25</v>
      </c>
    </row>
    <row r="857" spans="2:7" x14ac:dyDescent="0.15">
      <c r="B857" s="25" t="s">
        <v>1096</v>
      </c>
      <c r="C857" s="32">
        <v>0</v>
      </c>
      <c r="D857" s="32">
        <v>13</v>
      </c>
      <c r="E857" s="32">
        <v>32</v>
      </c>
      <c r="F857" s="32">
        <v>5</v>
      </c>
      <c r="G857" s="32">
        <v>50</v>
      </c>
    </row>
    <row r="858" spans="2:7" x14ac:dyDescent="0.15">
      <c r="B858" s="25" t="s">
        <v>1114</v>
      </c>
      <c r="C858" s="32">
        <v>0</v>
      </c>
      <c r="D858" s="32">
        <v>14</v>
      </c>
      <c r="E858" s="32">
        <v>25</v>
      </c>
      <c r="F858" s="32">
        <v>1</v>
      </c>
      <c r="G858" s="32">
        <v>40</v>
      </c>
    </row>
    <row r="859" spans="2:7" x14ac:dyDescent="0.15">
      <c r="B859" s="25" t="s">
        <v>1117</v>
      </c>
      <c r="C859" s="32">
        <v>0</v>
      </c>
      <c r="D859" s="32">
        <v>11</v>
      </c>
      <c r="E859" s="32">
        <v>25</v>
      </c>
      <c r="F859" s="32">
        <v>8</v>
      </c>
      <c r="G859" s="32">
        <v>44</v>
      </c>
    </row>
    <row r="860" spans="2:7" x14ac:dyDescent="0.15">
      <c r="B860" s="25" t="s">
        <v>1120</v>
      </c>
      <c r="C860" s="32">
        <v>0</v>
      </c>
      <c r="D860" s="32">
        <v>8</v>
      </c>
      <c r="E860" s="32">
        <v>26</v>
      </c>
      <c r="F860" s="32">
        <v>5</v>
      </c>
      <c r="G860" s="32">
        <v>39</v>
      </c>
    </row>
    <row r="861" spans="2:7" x14ac:dyDescent="0.15">
      <c r="B861" s="25" t="s">
        <v>1123</v>
      </c>
      <c r="C861" s="32">
        <v>0</v>
      </c>
      <c r="D861" s="32">
        <v>9</v>
      </c>
      <c r="E861" s="32">
        <v>35</v>
      </c>
      <c r="F861" s="32">
        <v>3</v>
      </c>
      <c r="G861" s="32">
        <v>47</v>
      </c>
    </row>
    <row r="862" spans="2:7" x14ac:dyDescent="0.15">
      <c r="B862" s="25" t="s">
        <v>1126</v>
      </c>
      <c r="C862" s="32">
        <v>0</v>
      </c>
      <c r="D862" s="32">
        <v>4</v>
      </c>
      <c r="E862" s="32">
        <v>34</v>
      </c>
      <c r="F862" s="32">
        <v>2</v>
      </c>
      <c r="G862" s="32">
        <v>40</v>
      </c>
    </row>
    <row r="863" spans="2:7" x14ac:dyDescent="0.15">
      <c r="B863" s="25" t="s">
        <v>1130</v>
      </c>
      <c r="C863" s="32">
        <v>0</v>
      </c>
      <c r="D863" s="32">
        <v>4</v>
      </c>
      <c r="E863" s="32">
        <v>34</v>
      </c>
      <c r="F863" s="32">
        <v>2</v>
      </c>
      <c r="G863" s="32">
        <v>40</v>
      </c>
    </row>
    <row r="864" spans="2:7" x14ac:dyDescent="0.15">
      <c r="B864" s="25" t="s">
        <v>1132</v>
      </c>
      <c r="C864" s="32">
        <v>0</v>
      </c>
      <c r="D864" s="32">
        <v>4</v>
      </c>
      <c r="E864" s="32">
        <v>34</v>
      </c>
      <c r="F864" s="32">
        <v>2</v>
      </c>
      <c r="G864" s="32">
        <v>40</v>
      </c>
    </row>
    <row r="865" spans="1:7" x14ac:dyDescent="0.15">
      <c r="B865" s="25" t="s">
        <v>1134</v>
      </c>
      <c r="C865" s="32">
        <v>0</v>
      </c>
      <c r="D865" s="32">
        <v>13</v>
      </c>
      <c r="E865" s="32">
        <v>36</v>
      </c>
      <c r="F865" s="32">
        <v>11</v>
      </c>
      <c r="G865" s="32">
        <v>60</v>
      </c>
    </row>
    <row r="866" spans="1:7" x14ac:dyDescent="0.15">
      <c r="B866" s="25" t="s">
        <v>1138</v>
      </c>
      <c r="C866" s="32">
        <v>0</v>
      </c>
      <c r="D866" s="32">
        <v>14</v>
      </c>
      <c r="E866" s="32">
        <v>32</v>
      </c>
      <c r="F866" s="32">
        <v>2</v>
      </c>
      <c r="G866" s="32">
        <v>48</v>
      </c>
    </row>
    <row r="867" spans="1:7" x14ac:dyDescent="0.15">
      <c r="B867" s="25" t="s">
        <v>1141</v>
      </c>
      <c r="C867" s="32">
        <v>0</v>
      </c>
      <c r="D867" s="32">
        <v>20</v>
      </c>
      <c r="E867" s="32">
        <v>33</v>
      </c>
      <c r="F867" s="32">
        <v>2</v>
      </c>
      <c r="G867" s="32">
        <v>55</v>
      </c>
    </row>
    <row r="868" spans="1:7" x14ac:dyDescent="0.15">
      <c r="B868" s="25" t="s">
        <v>1144</v>
      </c>
      <c r="C868" s="32">
        <v>0</v>
      </c>
      <c r="D868" s="32">
        <v>4</v>
      </c>
      <c r="E868" s="32">
        <v>9</v>
      </c>
      <c r="F868" s="32">
        <v>1</v>
      </c>
      <c r="G868" s="32">
        <v>14</v>
      </c>
    </row>
    <row r="869" spans="1:7" x14ac:dyDescent="0.15">
      <c r="B869" s="25" t="s">
        <v>1147</v>
      </c>
      <c r="C869" s="32">
        <v>0</v>
      </c>
      <c r="D869" s="32">
        <v>12</v>
      </c>
      <c r="E869" s="32">
        <v>25</v>
      </c>
      <c r="F869" s="32">
        <v>1</v>
      </c>
      <c r="G869" s="32">
        <v>38</v>
      </c>
    </row>
    <row r="870" spans="1:7" x14ac:dyDescent="0.15">
      <c r="B870" s="25" t="s">
        <v>1154</v>
      </c>
      <c r="C870" s="32">
        <v>0</v>
      </c>
      <c r="D870" s="32">
        <v>8</v>
      </c>
      <c r="E870" s="32">
        <v>28</v>
      </c>
      <c r="F870" s="32">
        <v>1</v>
      </c>
      <c r="G870" s="32">
        <v>37</v>
      </c>
    </row>
    <row r="871" spans="1:7" x14ac:dyDescent="0.15">
      <c r="B871" s="25" t="s">
        <v>1162</v>
      </c>
      <c r="C871" s="32">
        <v>2</v>
      </c>
      <c r="D871" s="32">
        <v>3</v>
      </c>
      <c r="E871" s="32">
        <v>18</v>
      </c>
      <c r="F871" s="32">
        <v>3</v>
      </c>
      <c r="G871" s="32">
        <v>24</v>
      </c>
    </row>
    <row r="872" spans="1:7" x14ac:dyDescent="0.15">
      <c r="B872" s="25" t="s">
        <v>1172</v>
      </c>
      <c r="C872" s="32">
        <v>4</v>
      </c>
      <c r="D872" s="32">
        <v>6</v>
      </c>
      <c r="E872" s="32">
        <v>24</v>
      </c>
      <c r="F872" s="32">
        <v>4</v>
      </c>
      <c r="G872" s="32">
        <v>34</v>
      </c>
    </row>
    <row r="873" spans="1:7" x14ac:dyDescent="0.15">
      <c r="B873" s="25" t="s">
        <v>1177</v>
      </c>
      <c r="C873" s="32">
        <v>4</v>
      </c>
      <c r="D873" s="32">
        <v>12</v>
      </c>
      <c r="E873" s="32">
        <v>27</v>
      </c>
      <c r="F873" s="32">
        <v>2</v>
      </c>
      <c r="G873" s="32">
        <v>41</v>
      </c>
    </row>
    <row r="874" spans="1:7" x14ac:dyDescent="0.15">
      <c r="B874" s="25" t="s">
        <v>1180</v>
      </c>
      <c r="C874" s="32">
        <v>7</v>
      </c>
      <c r="D874" s="32">
        <v>5</v>
      </c>
      <c r="E874" s="32">
        <v>22</v>
      </c>
      <c r="F874" s="32">
        <v>4</v>
      </c>
      <c r="G874" s="32">
        <v>31</v>
      </c>
    </row>
    <row r="875" spans="1:7" x14ac:dyDescent="0.15">
      <c r="B875" s="25" t="s">
        <v>1182</v>
      </c>
      <c r="C875" s="32">
        <v>0</v>
      </c>
      <c r="D875" s="32">
        <v>2</v>
      </c>
      <c r="E875" s="32">
        <v>2</v>
      </c>
      <c r="F875" s="32">
        <v>0</v>
      </c>
      <c r="G875" s="32">
        <v>4</v>
      </c>
    </row>
    <row r="876" spans="1:7" x14ac:dyDescent="0.15">
      <c r="B876" s="25" t="s">
        <v>1187</v>
      </c>
      <c r="C876" s="32">
        <v>6</v>
      </c>
      <c r="D876" s="32">
        <v>13</v>
      </c>
      <c r="E876" s="32">
        <v>21</v>
      </c>
      <c r="F876" s="32">
        <v>3</v>
      </c>
      <c r="G876" s="32">
        <v>37</v>
      </c>
    </row>
    <row r="877" spans="1:7" x14ac:dyDescent="0.15">
      <c r="B877" s="25" t="s">
        <v>1189</v>
      </c>
      <c r="C877" s="32">
        <v>2</v>
      </c>
      <c r="D877" s="32">
        <v>10</v>
      </c>
      <c r="E877" s="32">
        <v>18</v>
      </c>
      <c r="F877" s="32">
        <v>4</v>
      </c>
      <c r="G877" s="32">
        <v>32</v>
      </c>
    </row>
    <row r="878" spans="1:7" x14ac:dyDescent="0.15">
      <c r="B878" s="25" t="s">
        <v>1194</v>
      </c>
      <c r="C878" s="32">
        <v>2</v>
      </c>
      <c r="D878" s="32">
        <v>12</v>
      </c>
      <c r="E878" s="32">
        <v>25</v>
      </c>
      <c r="F878" s="32">
        <v>3</v>
      </c>
      <c r="G878" s="32">
        <v>40</v>
      </c>
    </row>
    <row r="879" spans="1:7" x14ac:dyDescent="0.15">
      <c r="B879" s="25" t="s">
        <v>1197</v>
      </c>
      <c r="C879" s="32">
        <v>2</v>
      </c>
      <c r="D879" s="32">
        <v>17</v>
      </c>
      <c r="E879" s="32">
        <v>23</v>
      </c>
      <c r="F879" s="32">
        <v>4</v>
      </c>
      <c r="G879" s="32">
        <v>44</v>
      </c>
    </row>
    <row r="880" spans="1:7" x14ac:dyDescent="0.15">
      <c r="A880" s="328"/>
      <c r="B880" s="25" t="s">
        <v>1200</v>
      </c>
      <c r="C880" s="32">
        <v>4</v>
      </c>
      <c r="D880" s="32">
        <v>9</v>
      </c>
      <c r="E880" s="32">
        <v>15</v>
      </c>
      <c r="F880" s="32">
        <v>2</v>
      </c>
      <c r="G880" s="32">
        <v>26</v>
      </c>
    </row>
    <row r="881" spans="1:7" x14ac:dyDescent="0.15">
      <c r="A881" s="328"/>
      <c r="B881" s="25" t="s">
        <v>1204</v>
      </c>
      <c r="C881" s="32">
        <v>1</v>
      </c>
      <c r="D881" s="32">
        <v>13</v>
      </c>
      <c r="E881" s="32">
        <v>16</v>
      </c>
      <c r="F881" s="32">
        <v>1</v>
      </c>
      <c r="G881" s="32">
        <v>30</v>
      </c>
    </row>
    <row r="882" spans="1:7" x14ac:dyDescent="0.15">
      <c r="A882" s="328"/>
      <c r="B882" s="25" t="s">
        <v>1207</v>
      </c>
      <c r="C882" s="32">
        <v>5</v>
      </c>
      <c r="D882" s="32">
        <v>15</v>
      </c>
      <c r="E882" s="32">
        <v>26</v>
      </c>
      <c r="F882" s="32">
        <v>1</v>
      </c>
      <c r="G882" s="32">
        <v>42</v>
      </c>
    </row>
    <row r="883" spans="1:7" x14ac:dyDescent="0.15">
      <c r="A883" s="345"/>
      <c r="B883" s="25" t="s">
        <v>1209</v>
      </c>
      <c r="C883" s="32">
        <v>1</v>
      </c>
      <c r="D883" s="32">
        <v>14</v>
      </c>
      <c r="E883" s="32">
        <v>11</v>
      </c>
      <c r="F883" s="32">
        <v>0</v>
      </c>
      <c r="G883" s="32">
        <v>26</v>
      </c>
    </row>
    <row r="884" spans="1:7" x14ac:dyDescent="0.15">
      <c r="A884" s="345"/>
      <c r="B884" s="25" t="s">
        <v>1215</v>
      </c>
      <c r="C884" s="32">
        <v>1</v>
      </c>
      <c r="D884" s="32">
        <v>3</v>
      </c>
      <c r="E884" s="32">
        <v>9</v>
      </c>
      <c r="F884" s="32">
        <v>0</v>
      </c>
      <c r="G884" s="32">
        <v>12</v>
      </c>
    </row>
    <row r="885" spans="1:7" x14ac:dyDescent="0.15">
      <c r="A885" s="345"/>
      <c r="B885" s="25" t="s">
        <v>1216</v>
      </c>
      <c r="C885" s="32">
        <v>2</v>
      </c>
      <c r="D885" s="32">
        <v>13</v>
      </c>
      <c r="E885" s="32">
        <v>13</v>
      </c>
      <c r="F885" s="32">
        <v>3</v>
      </c>
      <c r="G885" s="32">
        <v>29</v>
      </c>
    </row>
    <row r="886" spans="1:7" x14ac:dyDescent="0.15">
      <c r="A886" s="345"/>
      <c r="B886" s="25" t="s">
        <v>1218</v>
      </c>
      <c r="C886" s="32">
        <v>8</v>
      </c>
      <c r="D886" s="32">
        <v>11</v>
      </c>
      <c r="E886" s="32">
        <v>12</v>
      </c>
      <c r="F886" s="32">
        <v>0</v>
      </c>
      <c r="G886" s="32">
        <v>23</v>
      </c>
    </row>
    <row r="887" spans="1:7" x14ac:dyDescent="0.15">
      <c r="A887" s="345"/>
      <c r="B887" s="25" t="s">
        <v>1222</v>
      </c>
      <c r="C887" s="32">
        <v>1</v>
      </c>
      <c r="D887" s="32">
        <v>10</v>
      </c>
      <c r="E887" s="32">
        <v>18</v>
      </c>
      <c r="F887" s="32">
        <v>6</v>
      </c>
      <c r="G887" s="32">
        <v>34</v>
      </c>
    </row>
    <row r="888" spans="1:7" x14ac:dyDescent="0.15">
      <c r="A888" s="345"/>
      <c r="B888" s="25" t="s">
        <v>1225</v>
      </c>
      <c r="C888" s="32">
        <v>1</v>
      </c>
      <c r="D888" s="32">
        <v>7</v>
      </c>
      <c r="E888" s="32">
        <v>17</v>
      </c>
      <c r="F888" s="32">
        <v>5</v>
      </c>
      <c r="G888" s="32">
        <v>29</v>
      </c>
    </row>
    <row r="889" spans="1:7" x14ac:dyDescent="0.15">
      <c r="A889" s="345"/>
      <c r="B889" s="25" t="s">
        <v>1229</v>
      </c>
      <c r="C889" s="32">
        <v>1</v>
      </c>
      <c r="D889" s="32">
        <v>7</v>
      </c>
      <c r="E889" s="32">
        <v>14</v>
      </c>
      <c r="F889" s="32">
        <v>2</v>
      </c>
      <c r="G889" s="32">
        <v>23</v>
      </c>
    </row>
    <row r="890" spans="1:7" x14ac:dyDescent="0.15">
      <c r="A890" s="345"/>
      <c r="B890" s="355" t="s">
        <v>1232</v>
      </c>
      <c r="C890" s="32">
        <v>3</v>
      </c>
      <c r="D890" s="32">
        <v>5</v>
      </c>
      <c r="E890" s="32">
        <v>8</v>
      </c>
      <c r="F890" s="32">
        <v>2</v>
      </c>
      <c r="G890" s="32">
        <v>15</v>
      </c>
    </row>
    <row r="891" spans="1:7" x14ac:dyDescent="0.15">
      <c r="A891" s="345"/>
      <c r="B891" s="355" t="s">
        <v>1235</v>
      </c>
      <c r="C891" s="32">
        <v>5</v>
      </c>
      <c r="D891" s="32">
        <v>13</v>
      </c>
      <c r="E891" s="32">
        <v>13</v>
      </c>
      <c r="F891" s="32">
        <v>1</v>
      </c>
      <c r="G891" s="32">
        <v>27</v>
      </c>
    </row>
    <row r="892" spans="1:7" x14ac:dyDescent="0.15">
      <c r="A892" s="345"/>
      <c r="B892" s="355" t="s">
        <v>1239</v>
      </c>
      <c r="C892" s="32">
        <v>0</v>
      </c>
      <c r="D892" s="32">
        <v>17</v>
      </c>
      <c r="E892" s="32">
        <v>14</v>
      </c>
      <c r="F892" s="32">
        <v>2</v>
      </c>
      <c r="G892" s="32">
        <v>33</v>
      </c>
    </row>
    <row r="893" spans="1:7" x14ac:dyDescent="0.15">
      <c r="A893" s="345"/>
      <c r="B893" s="355" t="s">
        <v>1242</v>
      </c>
      <c r="C893" s="32">
        <v>4</v>
      </c>
      <c r="D893" s="32">
        <v>7</v>
      </c>
      <c r="E893" s="32">
        <v>6</v>
      </c>
      <c r="F893" s="32">
        <v>3</v>
      </c>
      <c r="G893" s="32">
        <v>16</v>
      </c>
    </row>
    <row r="894" spans="1:7" x14ac:dyDescent="0.15">
      <c r="A894" s="345"/>
      <c r="B894" s="355" t="s">
        <v>1245</v>
      </c>
      <c r="C894" s="32">
        <v>1</v>
      </c>
      <c r="D894" s="32">
        <v>2</v>
      </c>
      <c r="E894" s="32">
        <v>14</v>
      </c>
      <c r="F894" s="32">
        <v>4</v>
      </c>
      <c r="G894" s="32">
        <v>20</v>
      </c>
    </row>
    <row r="895" spans="1:7" x14ac:dyDescent="0.15">
      <c r="A895" s="345"/>
      <c r="B895" s="355" t="s">
        <v>1247</v>
      </c>
      <c r="C895" s="32">
        <v>5</v>
      </c>
      <c r="D895" s="32">
        <v>5</v>
      </c>
      <c r="E895" s="32">
        <v>16</v>
      </c>
      <c r="F895" s="32">
        <v>0</v>
      </c>
      <c r="G895" s="32">
        <v>21</v>
      </c>
    </row>
    <row r="896" spans="1:7" x14ac:dyDescent="0.15">
      <c r="A896" s="345"/>
      <c r="B896" s="355" t="s">
        <v>1249</v>
      </c>
      <c r="C896" s="32">
        <v>7</v>
      </c>
      <c r="D896" s="32">
        <v>7</v>
      </c>
      <c r="E896" s="32">
        <v>24</v>
      </c>
      <c r="F896" s="32">
        <v>1</v>
      </c>
      <c r="G896" s="32">
        <v>32</v>
      </c>
    </row>
    <row r="897" spans="1:7" x14ac:dyDescent="0.15">
      <c r="A897" s="345"/>
      <c r="B897" s="355" t="s">
        <v>1251</v>
      </c>
      <c r="C897" s="32">
        <v>0</v>
      </c>
      <c r="D897" s="32">
        <v>5</v>
      </c>
      <c r="E897" s="32">
        <v>9</v>
      </c>
      <c r="F897" s="32">
        <v>0</v>
      </c>
      <c r="G897" s="32">
        <v>14</v>
      </c>
    </row>
    <row r="898" spans="1:7" x14ac:dyDescent="0.15">
      <c r="A898" s="345"/>
      <c r="B898" s="355" t="s">
        <v>1253</v>
      </c>
      <c r="C898" s="32">
        <v>1</v>
      </c>
      <c r="D898" s="32">
        <v>9</v>
      </c>
      <c r="E898" s="32">
        <v>12</v>
      </c>
      <c r="F898" s="32">
        <v>0</v>
      </c>
      <c r="G898" s="32">
        <v>21</v>
      </c>
    </row>
    <row r="899" spans="1:7" x14ac:dyDescent="0.15">
      <c r="A899" s="345"/>
      <c r="B899" s="355" t="s">
        <v>1255</v>
      </c>
      <c r="C899" s="32">
        <v>3</v>
      </c>
      <c r="D899" s="32">
        <v>6</v>
      </c>
      <c r="E899" s="32">
        <v>15</v>
      </c>
      <c r="F899" s="32">
        <v>3</v>
      </c>
      <c r="G899" s="32">
        <v>24</v>
      </c>
    </row>
    <row r="900" spans="1:7" x14ac:dyDescent="0.15">
      <c r="A900" s="345"/>
      <c r="B900" s="355" t="s">
        <v>1257</v>
      </c>
      <c r="C900" s="32">
        <v>2</v>
      </c>
      <c r="D900" s="32">
        <v>17</v>
      </c>
      <c r="E900" s="32">
        <v>20</v>
      </c>
      <c r="F900" s="32">
        <v>2</v>
      </c>
      <c r="G900" s="32">
        <v>39</v>
      </c>
    </row>
    <row r="901" spans="1:7" x14ac:dyDescent="0.15">
      <c r="A901" s="365"/>
      <c r="B901" s="367" t="s">
        <v>1259</v>
      </c>
      <c r="C901" s="368">
        <v>1</v>
      </c>
      <c r="D901" s="368">
        <v>10</v>
      </c>
      <c r="E901" s="368">
        <v>19</v>
      </c>
      <c r="F901" s="368">
        <v>1</v>
      </c>
      <c r="G901" s="368">
        <v>30</v>
      </c>
    </row>
    <row r="902" spans="1:7" x14ac:dyDescent="0.15">
      <c r="A902" s="365"/>
      <c r="B902" s="367" t="s">
        <v>1262</v>
      </c>
      <c r="C902" s="368">
        <v>1</v>
      </c>
      <c r="D902" s="368">
        <v>10</v>
      </c>
      <c r="E902" s="368">
        <v>16</v>
      </c>
      <c r="F902" s="368">
        <v>3</v>
      </c>
      <c r="G902" s="368">
        <v>29</v>
      </c>
    </row>
    <row r="903" spans="1:7" x14ac:dyDescent="0.15">
      <c r="A903" s="365"/>
      <c r="B903" s="367" t="s">
        <v>1263</v>
      </c>
      <c r="C903" s="368">
        <v>2</v>
      </c>
      <c r="D903" s="368">
        <v>12</v>
      </c>
      <c r="E903" s="368">
        <v>19</v>
      </c>
      <c r="F903" s="368">
        <v>2</v>
      </c>
      <c r="G903" s="368">
        <v>33</v>
      </c>
    </row>
    <row r="904" spans="1:7" x14ac:dyDescent="0.15">
      <c r="A904" s="365"/>
      <c r="B904" s="367" t="s">
        <v>1265</v>
      </c>
      <c r="C904" s="368">
        <v>3</v>
      </c>
      <c r="D904" s="368">
        <v>4</v>
      </c>
      <c r="E904" s="368">
        <v>18</v>
      </c>
      <c r="F904" s="368">
        <v>0</v>
      </c>
      <c r="G904" s="368">
        <v>22</v>
      </c>
    </row>
    <row r="905" spans="1:7" x14ac:dyDescent="0.15">
      <c r="A905" s="365"/>
      <c r="B905" s="367" t="s">
        <v>1267</v>
      </c>
      <c r="C905" s="368">
        <v>5</v>
      </c>
      <c r="D905" s="368">
        <v>8</v>
      </c>
      <c r="E905" s="368">
        <v>21</v>
      </c>
      <c r="F905" s="368">
        <v>0</v>
      </c>
      <c r="G905" s="368">
        <v>29</v>
      </c>
    </row>
    <row r="906" spans="1:7" x14ac:dyDescent="0.15">
      <c r="A906" s="365"/>
      <c r="B906" s="367" t="s">
        <v>1269</v>
      </c>
      <c r="C906" s="368">
        <v>3</v>
      </c>
      <c r="D906" s="368">
        <v>12</v>
      </c>
      <c r="E906" s="368">
        <v>23</v>
      </c>
      <c r="F906" s="368">
        <v>4</v>
      </c>
      <c r="G906" s="368">
        <v>39</v>
      </c>
    </row>
    <row r="907" spans="1:7" x14ac:dyDescent="0.15">
      <c r="A907" s="365"/>
      <c r="B907" s="367" t="s">
        <v>1271</v>
      </c>
      <c r="C907" s="368">
        <v>5</v>
      </c>
      <c r="D907" s="368">
        <v>4</v>
      </c>
      <c r="E907" s="368">
        <v>10</v>
      </c>
      <c r="F907" s="368">
        <v>3</v>
      </c>
      <c r="G907" s="368">
        <v>17</v>
      </c>
    </row>
    <row r="908" spans="1:7" x14ac:dyDescent="0.15">
      <c r="A908" s="365"/>
      <c r="B908" s="367" t="s">
        <v>1273</v>
      </c>
      <c r="C908" s="368">
        <v>6</v>
      </c>
      <c r="D908" s="368">
        <v>16</v>
      </c>
      <c r="E908" s="368">
        <v>12</v>
      </c>
      <c r="F908" s="368">
        <v>1</v>
      </c>
      <c r="G908" s="368">
        <v>29</v>
      </c>
    </row>
    <row r="909" spans="1:7" x14ac:dyDescent="0.15">
      <c r="A909" s="365"/>
      <c r="B909" s="367" t="s">
        <v>1276</v>
      </c>
      <c r="C909" s="368">
        <v>6</v>
      </c>
      <c r="D909" s="368">
        <v>18</v>
      </c>
      <c r="E909" s="368">
        <v>14</v>
      </c>
      <c r="F909" s="368">
        <v>1</v>
      </c>
      <c r="G909" s="368">
        <v>33</v>
      </c>
    </row>
    <row r="910" spans="1:7" x14ac:dyDescent="0.15">
      <c r="A910" s="365"/>
      <c r="B910" s="367" t="s">
        <v>1277</v>
      </c>
      <c r="C910" s="368">
        <v>1</v>
      </c>
      <c r="D910" s="368">
        <v>8</v>
      </c>
      <c r="E910" s="368">
        <v>14</v>
      </c>
      <c r="F910" s="368">
        <v>2</v>
      </c>
      <c r="G910" s="368">
        <v>24</v>
      </c>
    </row>
    <row r="911" spans="1:7" x14ac:dyDescent="0.15">
      <c r="A911" s="389"/>
      <c r="B911" s="367" t="s">
        <v>1279</v>
      </c>
      <c r="C911" s="368">
        <f>$C$91</f>
        <v>6</v>
      </c>
      <c r="D911" s="368">
        <f>$D$91</f>
        <v>11</v>
      </c>
      <c r="E911" s="368">
        <f>$E$91</f>
        <v>19</v>
      </c>
      <c r="F911" s="368">
        <f>$F$91</f>
        <v>4</v>
      </c>
      <c r="G911" s="368">
        <f>$G$91</f>
        <v>34</v>
      </c>
    </row>
    <row r="913" spans="2:7" x14ac:dyDescent="0.15">
      <c r="B913" s="33" t="s">
        <v>511</v>
      </c>
      <c r="C913" s="34">
        <f>SUM(C911-C910)/C910</f>
        <v>5</v>
      </c>
      <c r="D913" s="34">
        <f t="shared" ref="D913:G913" si="3">SUM(D911-D910)/D910</f>
        <v>0.375</v>
      </c>
      <c r="E913" s="34">
        <f t="shared" si="3"/>
        <v>0.35714285714285715</v>
      </c>
      <c r="F913" s="34">
        <f t="shared" si="3"/>
        <v>1</v>
      </c>
      <c r="G913" s="34">
        <f t="shared" si="3"/>
        <v>0.41666666666666669</v>
      </c>
    </row>
    <row r="914" spans="2:7" x14ac:dyDescent="0.15">
      <c r="B914" s="33" t="s">
        <v>512</v>
      </c>
      <c r="C914" s="34">
        <f>SUM(C911-C908)/C908</f>
        <v>0</v>
      </c>
      <c r="D914" s="34">
        <f t="shared" ref="D914:G914" si="4">SUM(D911-D908)/D908</f>
        <v>-0.3125</v>
      </c>
      <c r="E914" s="34">
        <f t="shared" si="4"/>
        <v>0.58333333333333337</v>
      </c>
      <c r="F914" s="34">
        <f>SUM(F911-F908)/F908</f>
        <v>3</v>
      </c>
      <c r="G914" s="34">
        <f t="shared" si="4"/>
        <v>0.17241379310344829</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03"/>
  <sheetViews>
    <sheetView showGridLines="0" topLeftCell="C631" zoomScale="70" zoomScaleNormal="70" zoomScalePageLayoutView="70" workbookViewId="0">
      <selection activeCell="A3" sqref="A3"/>
    </sheetView>
  </sheetViews>
  <sheetFormatPr baseColWidth="10" defaultColWidth="8.83203125" defaultRowHeight="12" x14ac:dyDescent="0.15"/>
  <cols>
    <col min="1" max="1" width="34.83203125" style="40" customWidth="1"/>
    <col min="2" max="3" width="20" style="14" customWidth="1"/>
    <col min="4" max="4" width="16.1640625" style="15" customWidth="1"/>
    <col min="5" max="5" width="23.33203125" style="15" bestFit="1" customWidth="1"/>
    <col min="6" max="6" width="23.1640625" style="15" bestFit="1" customWidth="1"/>
    <col min="7" max="9" width="19" style="15" customWidth="1"/>
    <col min="10" max="10" width="16.1640625" style="14" bestFit="1" customWidth="1"/>
    <col min="11" max="11" width="11.5" style="14" bestFit="1" customWidth="1"/>
    <col min="12" max="12" width="10.5" style="14" bestFit="1" customWidth="1"/>
    <col min="13" max="16384" width="8.83203125" style="14"/>
  </cols>
  <sheetData>
    <row r="2" spans="1:20" s="121" customFormat="1" ht="23" x14ac:dyDescent="0.15">
      <c r="A2" s="132" t="s">
        <v>21</v>
      </c>
    </row>
    <row r="3" spans="1:20" s="119" customFormat="1" ht="14" x14ac:dyDescent="0.15">
      <c r="A3" s="122" t="s">
        <v>1297</v>
      </c>
    </row>
    <row r="5" spans="1:20" x14ac:dyDescent="0.15">
      <c r="J5" s="357"/>
      <c r="K5" s="357"/>
      <c r="L5" s="357"/>
      <c r="M5" s="357"/>
      <c r="N5" s="357"/>
      <c r="O5" s="357"/>
      <c r="P5" s="357"/>
      <c r="Q5" s="357"/>
      <c r="R5" s="357"/>
    </row>
    <row r="6" spans="1:20" ht="15" x14ac:dyDescent="0.15">
      <c r="A6" s="133" t="s">
        <v>173</v>
      </c>
      <c r="J6" s="357"/>
      <c r="K6" s="357"/>
      <c r="L6" s="357"/>
      <c r="M6" s="357"/>
      <c r="N6" s="357"/>
      <c r="O6" s="357"/>
      <c r="P6" s="357"/>
      <c r="Q6" s="357"/>
      <c r="R6" s="357"/>
      <c r="S6" s="357"/>
      <c r="T6" s="357"/>
    </row>
    <row r="7" spans="1:20" ht="13" x14ac:dyDescent="0.15">
      <c r="O7" s="359"/>
      <c r="P7" s="359"/>
      <c r="Q7" s="359"/>
      <c r="R7" s="357"/>
      <c r="S7" s="357"/>
      <c r="T7" s="357"/>
    </row>
    <row r="8" spans="1:20" ht="13" x14ac:dyDescent="0.15">
      <c r="A8" s="40" t="s">
        <v>151</v>
      </c>
      <c r="B8" s="17"/>
      <c r="C8" s="18" t="s">
        <v>1072</v>
      </c>
      <c r="D8" s="18" t="s">
        <v>152</v>
      </c>
      <c r="E8" s="18" t="s">
        <v>153</v>
      </c>
      <c r="F8" s="18" t="s">
        <v>154</v>
      </c>
      <c r="G8" s="18" t="s">
        <v>1098</v>
      </c>
      <c r="H8" s="101" t="s">
        <v>1100</v>
      </c>
      <c r="I8" s="18"/>
      <c r="Q8" s="364"/>
      <c r="R8" s="357"/>
      <c r="S8" s="357"/>
      <c r="T8" s="357"/>
    </row>
    <row r="9" spans="1:20" ht="13" x14ac:dyDescent="0.15">
      <c r="A9" s="49" t="s">
        <v>555</v>
      </c>
      <c r="B9" s="18" t="s">
        <v>156</v>
      </c>
      <c r="C9" s="18" t="s">
        <v>1073</v>
      </c>
      <c r="D9" s="19" t="s">
        <v>157</v>
      </c>
      <c r="E9" s="19" t="s">
        <v>158</v>
      </c>
      <c r="F9" s="19" t="s">
        <v>1102</v>
      </c>
      <c r="G9" s="18" t="s">
        <v>1099</v>
      </c>
      <c r="H9" s="101" t="s">
        <v>1101</v>
      </c>
      <c r="I9" s="18" t="s">
        <v>160</v>
      </c>
      <c r="Q9" s="364"/>
      <c r="R9" s="357"/>
      <c r="S9" s="357"/>
      <c r="T9" s="357"/>
    </row>
    <row r="10" spans="1:20" ht="13" x14ac:dyDescent="0.15">
      <c r="B10" s="17"/>
      <c r="C10" s="17"/>
      <c r="D10" s="18"/>
      <c r="E10" s="18"/>
      <c r="F10" s="18"/>
      <c r="G10" s="18"/>
      <c r="H10" s="18"/>
      <c r="I10" s="18"/>
      <c r="Q10" s="364"/>
      <c r="R10" s="357"/>
      <c r="S10" s="357"/>
      <c r="T10" s="357"/>
    </row>
    <row r="11" spans="1:20" ht="13" x14ac:dyDescent="0.15">
      <c r="A11" s="40" t="s">
        <v>553</v>
      </c>
      <c r="C11" s="15">
        <v>0</v>
      </c>
      <c r="D11" s="15">
        <v>0</v>
      </c>
      <c r="E11" s="15">
        <v>2</v>
      </c>
      <c r="F11" s="15">
        <v>1</v>
      </c>
      <c r="G11" s="15">
        <v>0</v>
      </c>
      <c r="H11" s="15">
        <v>0</v>
      </c>
      <c r="I11" s="15">
        <f>F11+G11+H11+E11+C11+D11</f>
        <v>3</v>
      </c>
      <c r="Q11" s="364"/>
      <c r="R11" s="357"/>
      <c r="S11" s="357"/>
      <c r="T11" s="357"/>
    </row>
    <row r="12" spans="1:20" ht="13" x14ac:dyDescent="0.15">
      <c r="A12" s="40" t="s">
        <v>162</v>
      </c>
      <c r="C12" s="366">
        <v>0</v>
      </c>
      <c r="D12" s="15">
        <v>3</v>
      </c>
      <c r="E12" s="15">
        <v>8</v>
      </c>
      <c r="F12" s="15">
        <v>2</v>
      </c>
      <c r="G12" s="366">
        <v>0</v>
      </c>
      <c r="H12" s="366">
        <v>0</v>
      </c>
      <c r="I12" s="15">
        <f>F12+G12+H12+E12+C12+D12</f>
        <v>13</v>
      </c>
      <c r="Q12" s="364"/>
      <c r="R12" s="357"/>
      <c r="S12" s="357"/>
      <c r="T12" s="357"/>
    </row>
    <row r="13" spans="1:20" ht="13" x14ac:dyDescent="0.15">
      <c r="Q13" s="364"/>
      <c r="R13" s="357"/>
      <c r="S13" s="357"/>
      <c r="T13" s="357"/>
    </row>
    <row r="14" spans="1:20" ht="13" x14ac:dyDescent="0.15">
      <c r="Q14" s="364"/>
      <c r="R14" s="357"/>
      <c r="S14" s="357"/>
      <c r="T14" s="357"/>
    </row>
    <row r="15" spans="1:20" ht="13" x14ac:dyDescent="0.15">
      <c r="A15" s="40" t="s">
        <v>151</v>
      </c>
      <c r="B15" s="17"/>
      <c r="C15" s="18" t="s">
        <v>1072</v>
      </c>
      <c r="D15" s="18" t="s">
        <v>152</v>
      </c>
      <c r="E15" s="18" t="s">
        <v>153</v>
      </c>
      <c r="F15" s="18" t="s">
        <v>154</v>
      </c>
      <c r="G15" s="18" t="s">
        <v>1098</v>
      </c>
      <c r="H15" s="101" t="s">
        <v>1100</v>
      </c>
      <c r="I15" s="18"/>
      <c r="Q15" s="364"/>
      <c r="R15" s="357"/>
      <c r="S15" s="357"/>
      <c r="T15" s="357"/>
    </row>
    <row r="16" spans="1:20" ht="13" x14ac:dyDescent="0.15">
      <c r="A16" s="49" t="s">
        <v>556</v>
      </c>
      <c r="B16" s="18" t="s">
        <v>156</v>
      </c>
      <c r="C16" s="18" t="s">
        <v>1073</v>
      </c>
      <c r="D16" s="19" t="s">
        <v>157</v>
      </c>
      <c r="E16" s="19" t="s">
        <v>158</v>
      </c>
      <c r="F16" s="19" t="s">
        <v>1102</v>
      </c>
      <c r="G16" s="18" t="s">
        <v>1099</v>
      </c>
      <c r="H16" s="101" t="s">
        <v>1101</v>
      </c>
      <c r="I16" s="18" t="s">
        <v>160</v>
      </c>
      <c r="Q16" s="364"/>
      <c r="R16" s="357"/>
      <c r="S16" s="357"/>
      <c r="T16" s="357"/>
    </row>
    <row r="17" spans="1:20" ht="13" x14ac:dyDescent="0.15">
      <c r="B17" s="17"/>
      <c r="C17" s="17"/>
      <c r="D17" s="18"/>
      <c r="E17" s="18"/>
      <c r="F17" s="18"/>
      <c r="G17" s="18"/>
      <c r="H17" s="18"/>
      <c r="I17" s="18"/>
      <c r="Q17" s="364"/>
      <c r="R17" s="357"/>
      <c r="S17" s="357"/>
      <c r="T17" s="357"/>
    </row>
    <row r="18" spans="1:20" ht="13" x14ac:dyDescent="0.15">
      <c r="A18" s="40" t="s">
        <v>553</v>
      </c>
      <c r="C18" s="15">
        <v>0</v>
      </c>
      <c r="D18" s="15">
        <v>1</v>
      </c>
      <c r="E18" s="15">
        <v>3</v>
      </c>
      <c r="F18" s="15">
        <v>5</v>
      </c>
      <c r="G18" s="15">
        <v>0</v>
      </c>
      <c r="H18" s="15">
        <v>0</v>
      </c>
      <c r="I18" s="15">
        <f>F18+G18+H18+E18+C18+D18</f>
        <v>9</v>
      </c>
      <c r="Q18" s="364"/>
      <c r="R18" s="357"/>
      <c r="S18" s="357"/>
      <c r="T18" s="357"/>
    </row>
    <row r="19" spans="1:20" ht="13" x14ac:dyDescent="0.15">
      <c r="A19" s="40" t="s">
        <v>162</v>
      </c>
      <c r="C19" s="15">
        <v>0</v>
      </c>
      <c r="D19" s="15">
        <v>0</v>
      </c>
      <c r="E19" s="15">
        <v>11</v>
      </c>
      <c r="F19" s="15">
        <v>8</v>
      </c>
      <c r="G19" s="15">
        <v>0</v>
      </c>
      <c r="H19" s="15">
        <v>0</v>
      </c>
      <c r="I19" s="15">
        <f>F19+G19+H19+E19+C19+D19</f>
        <v>19</v>
      </c>
      <c r="Q19" s="364"/>
      <c r="R19" s="357"/>
      <c r="S19" s="357"/>
    </row>
    <row r="20" spans="1:20" ht="13" x14ac:dyDescent="0.15">
      <c r="Q20" s="364"/>
      <c r="R20" s="357"/>
      <c r="S20" s="357"/>
    </row>
    <row r="21" spans="1:20" ht="13" x14ac:dyDescent="0.15">
      <c r="Q21" s="364"/>
      <c r="R21" s="357"/>
      <c r="S21" s="357"/>
    </row>
    <row r="22" spans="1:20" ht="13" x14ac:dyDescent="0.15">
      <c r="A22" s="40" t="s">
        <v>151</v>
      </c>
      <c r="B22" s="17"/>
      <c r="C22" s="18" t="s">
        <v>1072</v>
      </c>
      <c r="D22" s="18" t="s">
        <v>152</v>
      </c>
      <c r="E22" s="18" t="s">
        <v>153</v>
      </c>
      <c r="F22" s="18" t="s">
        <v>154</v>
      </c>
      <c r="G22" s="18" t="s">
        <v>1098</v>
      </c>
      <c r="H22" s="101" t="s">
        <v>1100</v>
      </c>
      <c r="I22" s="18"/>
      <c r="Q22" s="364"/>
      <c r="R22" s="357"/>
      <c r="S22" s="357"/>
    </row>
    <row r="23" spans="1:20" ht="13" x14ac:dyDescent="0.15">
      <c r="A23" s="49" t="s">
        <v>557</v>
      </c>
      <c r="B23" s="18" t="s">
        <v>156</v>
      </c>
      <c r="C23" s="18" t="s">
        <v>1073</v>
      </c>
      <c r="D23" s="19" t="s">
        <v>157</v>
      </c>
      <c r="E23" s="19" t="s">
        <v>158</v>
      </c>
      <c r="F23" s="19" t="s">
        <v>1102</v>
      </c>
      <c r="G23" s="18" t="s">
        <v>1099</v>
      </c>
      <c r="H23" s="101" t="s">
        <v>1101</v>
      </c>
      <c r="I23" s="18" t="s">
        <v>160</v>
      </c>
      <c r="Q23" s="364"/>
      <c r="R23" s="357"/>
      <c r="S23" s="357"/>
    </row>
    <row r="24" spans="1:20" x14ac:dyDescent="0.15">
      <c r="B24" s="17"/>
      <c r="C24" s="17"/>
      <c r="D24" s="18"/>
      <c r="E24" s="18"/>
      <c r="F24" s="18"/>
      <c r="G24" s="18"/>
      <c r="H24" s="18"/>
      <c r="I24" s="18"/>
      <c r="P24" s="357"/>
      <c r="Q24" s="357"/>
      <c r="R24" s="357"/>
    </row>
    <row r="25" spans="1:20" x14ac:dyDescent="0.15">
      <c r="A25" s="40" t="s">
        <v>553</v>
      </c>
      <c r="C25" s="15">
        <v>0</v>
      </c>
      <c r="D25" s="15">
        <v>0</v>
      </c>
      <c r="E25" s="15">
        <v>3</v>
      </c>
      <c r="F25" s="15">
        <v>7</v>
      </c>
      <c r="G25" s="15">
        <v>0</v>
      </c>
      <c r="H25" s="15">
        <v>0</v>
      </c>
      <c r="I25" s="15">
        <f>F25+G25+H25+E25+C25+D25</f>
        <v>10</v>
      </c>
      <c r="P25" s="357"/>
      <c r="Q25" s="357"/>
      <c r="R25" s="357"/>
    </row>
    <row r="26" spans="1:20" x14ac:dyDescent="0.15">
      <c r="A26" s="40" t="s">
        <v>162</v>
      </c>
      <c r="C26" s="15">
        <v>3</v>
      </c>
      <c r="D26" s="366">
        <v>4</v>
      </c>
      <c r="E26" s="366">
        <v>12</v>
      </c>
      <c r="F26" s="366">
        <v>8</v>
      </c>
      <c r="G26" s="366">
        <v>0</v>
      </c>
      <c r="H26" s="366">
        <v>0</v>
      </c>
      <c r="I26" s="15">
        <f>F26+G26+H26+E26+C26+D26</f>
        <v>27</v>
      </c>
      <c r="P26" s="357"/>
      <c r="Q26" s="357"/>
      <c r="R26" s="357"/>
    </row>
    <row r="27" spans="1:20" x14ac:dyDescent="0.15">
      <c r="P27" s="357"/>
      <c r="Q27" s="357"/>
    </row>
    <row r="29" spans="1:20" x14ac:dyDescent="0.15">
      <c r="A29" s="40" t="s">
        <v>151</v>
      </c>
      <c r="B29" s="17"/>
      <c r="C29" s="18" t="s">
        <v>1072</v>
      </c>
      <c r="D29" s="18" t="s">
        <v>152</v>
      </c>
      <c r="E29" s="18" t="s">
        <v>153</v>
      </c>
      <c r="F29" s="18" t="s">
        <v>154</v>
      </c>
      <c r="G29" s="18" t="s">
        <v>1098</v>
      </c>
      <c r="H29" s="101" t="s">
        <v>1100</v>
      </c>
      <c r="I29" s="18"/>
    </row>
    <row r="30" spans="1:20" x14ac:dyDescent="0.15">
      <c r="A30" s="49" t="s">
        <v>558</v>
      </c>
      <c r="B30" s="18" t="s">
        <v>156</v>
      </c>
      <c r="C30" s="18" t="s">
        <v>1073</v>
      </c>
      <c r="D30" s="19" t="s">
        <v>157</v>
      </c>
      <c r="E30" s="19" t="s">
        <v>158</v>
      </c>
      <c r="F30" s="19" t="s">
        <v>1102</v>
      </c>
      <c r="G30" s="18" t="s">
        <v>1099</v>
      </c>
      <c r="H30" s="101" t="s">
        <v>1101</v>
      </c>
      <c r="I30" s="18" t="s">
        <v>160</v>
      </c>
    </row>
    <row r="31" spans="1:20" x14ac:dyDescent="0.15">
      <c r="B31" s="17"/>
      <c r="C31" s="351"/>
      <c r="D31" s="351"/>
      <c r="E31" s="351"/>
      <c r="F31" s="351"/>
      <c r="G31" s="351"/>
      <c r="H31" s="351"/>
      <c r="I31" s="18"/>
    </row>
    <row r="32" spans="1:20" x14ac:dyDescent="0.15">
      <c r="A32" s="40" t="s">
        <v>553</v>
      </c>
      <c r="C32" s="15">
        <v>0</v>
      </c>
      <c r="D32" s="15">
        <v>1</v>
      </c>
      <c r="E32" s="346">
        <v>7</v>
      </c>
      <c r="F32" s="15">
        <v>4</v>
      </c>
      <c r="G32" s="15">
        <v>0</v>
      </c>
      <c r="H32" s="15">
        <v>0</v>
      </c>
      <c r="I32" s="15">
        <f>F32+G32+H32+E32+C32+D32</f>
        <v>12</v>
      </c>
    </row>
    <row r="33" spans="1:14" x14ac:dyDescent="0.15">
      <c r="A33" s="40" t="s">
        <v>162</v>
      </c>
      <c r="C33" s="351">
        <v>1</v>
      </c>
      <c r="D33" s="351">
        <v>3</v>
      </c>
      <c r="E33" s="351">
        <v>8</v>
      </c>
      <c r="F33" s="351">
        <v>8</v>
      </c>
      <c r="G33" s="351">
        <v>0</v>
      </c>
      <c r="H33" s="351">
        <v>0</v>
      </c>
      <c r="I33" s="15">
        <f>F33+G33+H33+E33+C33+D33</f>
        <v>20</v>
      </c>
      <c r="J33" s="357"/>
      <c r="K33" s="357"/>
      <c r="L33" s="357"/>
      <c r="M33" s="357"/>
      <c r="N33" s="357"/>
    </row>
    <row r="34" spans="1:14" x14ac:dyDescent="0.15">
      <c r="J34" s="357"/>
      <c r="K34" s="357"/>
      <c r="L34" s="357"/>
      <c r="M34" s="357"/>
      <c r="N34" s="357"/>
    </row>
    <row r="35" spans="1:14" ht="16" x14ac:dyDescent="0.2">
      <c r="J35" s="379"/>
      <c r="K35" s="380"/>
      <c r="L35" s="381"/>
      <c r="M35" s="379"/>
      <c r="N35" s="382"/>
    </row>
    <row r="36" spans="1:14" ht="13" x14ac:dyDescent="0.15">
      <c r="A36" s="40" t="s">
        <v>151</v>
      </c>
      <c r="B36" s="17"/>
      <c r="C36" s="18" t="s">
        <v>1072</v>
      </c>
      <c r="D36" s="18" t="s">
        <v>152</v>
      </c>
      <c r="E36" s="18" t="s">
        <v>153</v>
      </c>
      <c r="F36" s="18" t="s">
        <v>154</v>
      </c>
      <c r="G36" s="18" t="s">
        <v>1098</v>
      </c>
      <c r="H36" s="101" t="s">
        <v>1100</v>
      </c>
      <c r="I36" s="18"/>
      <c r="J36" s="383"/>
      <c r="K36" s="378"/>
      <c r="L36" s="378"/>
      <c r="M36" s="378"/>
      <c r="N36" s="378"/>
    </row>
    <row r="37" spans="1:14" ht="13" x14ac:dyDescent="0.15">
      <c r="A37" s="49" t="s">
        <v>559</v>
      </c>
      <c r="B37" s="18" t="s">
        <v>156</v>
      </c>
      <c r="C37" s="18" t="s">
        <v>1073</v>
      </c>
      <c r="D37" s="19" t="s">
        <v>157</v>
      </c>
      <c r="E37" s="19" t="s">
        <v>158</v>
      </c>
      <c r="F37" s="19" t="s">
        <v>1102</v>
      </c>
      <c r="G37" s="18" t="s">
        <v>1099</v>
      </c>
      <c r="H37" s="101" t="s">
        <v>1101</v>
      </c>
      <c r="I37" s="18" t="s">
        <v>160</v>
      </c>
      <c r="J37" s="383"/>
      <c r="K37" s="378"/>
      <c r="L37" s="378"/>
      <c r="M37" s="378"/>
      <c r="N37" s="378"/>
    </row>
    <row r="38" spans="1:14" ht="13" x14ac:dyDescent="0.15">
      <c r="B38" s="17"/>
      <c r="C38" s="17"/>
      <c r="D38" s="18"/>
      <c r="E38" s="18"/>
      <c r="F38" s="18"/>
      <c r="G38" s="18"/>
      <c r="H38" s="18"/>
      <c r="I38" s="18"/>
      <c r="J38" s="383"/>
      <c r="K38" s="378"/>
      <c r="L38" s="378"/>
      <c r="M38" s="378"/>
      <c r="N38" s="378"/>
    </row>
    <row r="39" spans="1:14" ht="13" x14ac:dyDescent="0.15">
      <c r="A39" s="40" t="s">
        <v>553</v>
      </c>
      <c r="C39" s="366">
        <v>0</v>
      </c>
      <c r="D39" s="366">
        <v>0</v>
      </c>
      <c r="E39" s="366">
        <v>0</v>
      </c>
      <c r="F39" s="366">
        <v>0</v>
      </c>
      <c r="G39" s="366">
        <v>0</v>
      </c>
      <c r="H39" s="366">
        <v>0</v>
      </c>
      <c r="I39" s="15">
        <f>F39+G39+H39+E39+C39+D39</f>
        <v>0</v>
      </c>
      <c r="J39" s="383"/>
      <c r="K39" s="378"/>
      <c r="L39" s="378"/>
      <c r="M39" s="378"/>
      <c r="N39" s="378"/>
    </row>
    <row r="40" spans="1:14" ht="13" x14ac:dyDescent="0.15">
      <c r="A40" s="40" t="s">
        <v>162</v>
      </c>
      <c r="C40" s="366">
        <v>0</v>
      </c>
      <c r="D40" s="366">
        <v>0</v>
      </c>
      <c r="E40" s="366">
        <v>0</v>
      </c>
      <c r="F40" s="366">
        <v>0</v>
      </c>
      <c r="G40" s="366">
        <v>0</v>
      </c>
      <c r="H40" s="366">
        <v>0</v>
      </c>
      <c r="I40" s="15">
        <f>F40+G40+H40+E40+C40+D40</f>
        <v>0</v>
      </c>
      <c r="J40" s="383"/>
      <c r="K40" s="378"/>
      <c r="L40" s="378"/>
      <c r="M40" s="378"/>
      <c r="N40" s="378"/>
    </row>
    <row r="41" spans="1:14" ht="13" x14ac:dyDescent="0.15">
      <c r="J41" s="383"/>
      <c r="K41" s="378"/>
      <c r="L41" s="378"/>
      <c r="M41" s="378"/>
      <c r="N41" s="378"/>
    </row>
    <row r="42" spans="1:14" ht="13" x14ac:dyDescent="0.15">
      <c r="J42" s="383"/>
      <c r="K42" s="378"/>
      <c r="L42" s="378"/>
      <c r="M42" s="378"/>
      <c r="N42" s="378"/>
    </row>
    <row r="43" spans="1:14" ht="13" x14ac:dyDescent="0.15">
      <c r="A43" s="40" t="s">
        <v>151</v>
      </c>
      <c r="B43" s="17"/>
      <c r="C43" s="18" t="s">
        <v>1072</v>
      </c>
      <c r="D43" s="18" t="s">
        <v>152</v>
      </c>
      <c r="E43" s="18" t="s">
        <v>153</v>
      </c>
      <c r="F43" s="18" t="s">
        <v>154</v>
      </c>
      <c r="G43" s="18" t="s">
        <v>1098</v>
      </c>
      <c r="H43" s="101" t="s">
        <v>1100</v>
      </c>
      <c r="I43" s="18"/>
      <c r="J43" s="383"/>
      <c r="K43" s="378"/>
      <c r="L43" s="378"/>
      <c r="M43" s="378"/>
      <c r="N43" s="378"/>
    </row>
    <row r="44" spans="1:14" ht="13" x14ac:dyDescent="0.15">
      <c r="A44" s="49" t="s">
        <v>560</v>
      </c>
      <c r="B44" s="18" t="s">
        <v>156</v>
      </c>
      <c r="C44" s="18" t="s">
        <v>1073</v>
      </c>
      <c r="D44" s="19" t="s">
        <v>157</v>
      </c>
      <c r="E44" s="19" t="s">
        <v>158</v>
      </c>
      <c r="F44" s="19" t="s">
        <v>1102</v>
      </c>
      <c r="G44" s="18" t="s">
        <v>1099</v>
      </c>
      <c r="H44" s="101" t="s">
        <v>1101</v>
      </c>
      <c r="I44" s="18" t="s">
        <v>160</v>
      </c>
      <c r="J44" s="383"/>
      <c r="K44" s="378"/>
      <c r="L44" s="378"/>
      <c r="M44" s="378"/>
      <c r="N44" s="378"/>
    </row>
    <row r="45" spans="1:14" ht="13" x14ac:dyDescent="0.15">
      <c r="B45" s="17"/>
      <c r="C45" s="15"/>
      <c r="I45" s="18"/>
      <c r="J45" s="383"/>
      <c r="K45" s="378"/>
      <c r="L45" s="378"/>
      <c r="M45" s="378"/>
      <c r="N45" s="378"/>
    </row>
    <row r="46" spans="1:14" ht="13" x14ac:dyDescent="0.15">
      <c r="A46" s="40" t="s">
        <v>553</v>
      </c>
      <c r="C46" s="346">
        <v>0</v>
      </c>
      <c r="D46" s="346">
        <v>0</v>
      </c>
      <c r="E46" s="346">
        <v>0</v>
      </c>
      <c r="F46" s="346">
        <v>0</v>
      </c>
      <c r="G46" s="346">
        <v>0</v>
      </c>
      <c r="H46" s="346">
        <v>0</v>
      </c>
      <c r="I46" s="15">
        <f>F46+G46+H46+E46+C46+D46</f>
        <v>0</v>
      </c>
      <c r="J46" s="383"/>
      <c r="K46" s="378"/>
      <c r="L46" s="378"/>
      <c r="M46" s="378"/>
      <c r="N46" s="378"/>
    </row>
    <row r="47" spans="1:14" ht="13" x14ac:dyDescent="0.15">
      <c r="A47" s="40" t="s">
        <v>162</v>
      </c>
      <c r="C47" s="346">
        <v>0</v>
      </c>
      <c r="D47" s="346">
        <v>1</v>
      </c>
      <c r="E47" s="346">
        <v>1</v>
      </c>
      <c r="F47" s="346">
        <v>3</v>
      </c>
      <c r="G47" s="346">
        <v>0</v>
      </c>
      <c r="H47" s="346">
        <v>0</v>
      </c>
      <c r="I47" s="15">
        <f>F47+G47+H47+E47+C47+D47</f>
        <v>5</v>
      </c>
      <c r="J47" s="383"/>
      <c r="K47" s="378"/>
      <c r="L47" s="378"/>
      <c r="M47" s="378"/>
      <c r="N47" s="378"/>
    </row>
    <row r="48" spans="1:14" ht="13" x14ac:dyDescent="0.15">
      <c r="J48" s="383"/>
      <c r="K48" s="378"/>
      <c r="L48" s="378"/>
      <c r="M48" s="378"/>
      <c r="N48" s="378"/>
    </row>
    <row r="49" spans="1:14" ht="13" x14ac:dyDescent="0.15">
      <c r="J49" s="383"/>
      <c r="K49" s="378"/>
      <c r="L49" s="378"/>
      <c r="M49" s="378"/>
      <c r="N49" s="378"/>
    </row>
    <row r="50" spans="1:14" ht="13" x14ac:dyDescent="0.15">
      <c r="A50" s="40" t="s">
        <v>151</v>
      </c>
      <c r="B50" s="17"/>
      <c r="C50" s="18" t="s">
        <v>1072</v>
      </c>
      <c r="D50" s="18" t="s">
        <v>152</v>
      </c>
      <c r="E50" s="18" t="s">
        <v>153</v>
      </c>
      <c r="F50" s="18" t="s">
        <v>154</v>
      </c>
      <c r="G50" s="18" t="s">
        <v>1098</v>
      </c>
      <c r="H50" s="101" t="s">
        <v>1100</v>
      </c>
      <c r="I50" s="18"/>
      <c r="J50" s="383"/>
      <c r="K50" s="378"/>
      <c r="L50" s="378"/>
      <c r="M50" s="378"/>
      <c r="N50" s="378"/>
    </row>
    <row r="51" spans="1:14" x14ac:dyDescent="0.15">
      <c r="A51" s="49" t="s">
        <v>561</v>
      </c>
      <c r="B51" s="18" t="s">
        <v>156</v>
      </c>
      <c r="C51" s="18" t="s">
        <v>1073</v>
      </c>
      <c r="D51" s="19" t="s">
        <v>157</v>
      </c>
      <c r="E51" s="19" t="s">
        <v>158</v>
      </c>
      <c r="F51" s="19" t="s">
        <v>1102</v>
      </c>
      <c r="G51" s="18" t="s">
        <v>1099</v>
      </c>
      <c r="H51" s="101" t="s">
        <v>1101</v>
      </c>
      <c r="I51" s="18" t="s">
        <v>160</v>
      </c>
      <c r="J51" s="357"/>
      <c r="K51" s="357"/>
      <c r="L51" s="357"/>
      <c r="M51" s="357"/>
      <c r="N51" s="357"/>
    </row>
    <row r="52" spans="1:14" x14ac:dyDescent="0.15">
      <c r="B52" s="17"/>
      <c r="C52" s="351"/>
      <c r="D52" s="366"/>
      <c r="E52" s="366"/>
      <c r="F52" s="366"/>
      <c r="G52" s="366"/>
      <c r="H52" s="351"/>
      <c r="I52" s="18"/>
    </row>
    <row r="53" spans="1:14" x14ac:dyDescent="0.15">
      <c r="A53" s="40" t="s">
        <v>553</v>
      </c>
      <c r="C53" s="329">
        <v>0</v>
      </c>
      <c r="D53" s="329">
        <v>0</v>
      </c>
      <c r="E53" s="329">
        <v>0</v>
      </c>
      <c r="F53" s="329">
        <v>3</v>
      </c>
      <c r="G53" s="329">
        <v>0</v>
      </c>
      <c r="H53" s="329">
        <v>0</v>
      </c>
      <c r="I53" s="15">
        <f>F53+G53+H53+E53+C53+D53</f>
        <v>3</v>
      </c>
    </row>
    <row r="54" spans="1:14" x14ac:dyDescent="0.15">
      <c r="A54" s="40" t="s">
        <v>162</v>
      </c>
      <c r="C54" s="15">
        <v>1</v>
      </c>
      <c r="D54" s="15">
        <v>2</v>
      </c>
      <c r="E54" s="15">
        <v>17</v>
      </c>
      <c r="F54" s="15">
        <v>14</v>
      </c>
      <c r="G54" s="15">
        <v>0</v>
      </c>
      <c r="H54" s="15">
        <v>1</v>
      </c>
      <c r="I54" s="15">
        <f>F54+G54+H54+E54+C54+D54</f>
        <v>35</v>
      </c>
    </row>
    <row r="57" spans="1:14" x14ac:dyDescent="0.15">
      <c r="A57" s="40" t="s">
        <v>151</v>
      </c>
      <c r="B57" s="17"/>
      <c r="C57" s="18" t="s">
        <v>1072</v>
      </c>
      <c r="D57" s="18" t="s">
        <v>152</v>
      </c>
      <c r="E57" s="18" t="s">
        <v>153</v>
      </c>
      <c r="F57" s="18" t="s">
        <v>154</v>
      </c>
      <c r="G57" s="18" t="s">
        <v>1098</v>
      </c>
      <c r="H57" s="101" t="s">
        <v>1100</v>
      </c>
      <c r="I57" s="18"/>
    </row>
    <row r="58" spans="1:14" x14ac:dyDescent="0.15">
      <c r="A58" s="49" t="s">
        <v>562</v>
      </c>
      <c r="B58" s="18" t="s">
        <v>156</v>
      </c>
      <c r="C58" s="18" t="s">
        <v>1073</v>
      </c>
      <c r="D58" s="19" t="s">
        <v>157</v>
      </c>
      <c r="E58" s="19" t="s">
        <v>158</v>
      </c>
      <c r="F58" s="19" t="s">
        <v>1102</v>
      </c>
      <c r="G58" s="18" t="s">
        <v>1099</v>
      </c>
      <c r="H58" s="101" t="s">
        <v>1101</v>
      </c>
      <c r="I58" s="18" t="s">
        <v>160</v>
      </c>
    </row>
    <row r="59" spans="1:14" x14ac:dyDescent="0.15">
      <c r="B59" s="17"/>
      <c r="C59" s="366"/>
      <c r="D59" s="366"/>
      <c r="E59" s="366"/>
      <c r="F59" s="366"/>
      <c r="G59" s="366"/>
      <c r="H59" s="366"/>
      <c r="I59" s="18"/>
    </row>
    <row r="60" spans="1:14" x14ac:dyDescent="0.15">
      <c r="A60" s="40" t="s">
        <v>553</v>
      </c>
      <c r="C60" s="366">
        <v>0</v>
      </c>
      <c r="D60" s="366">
        <v>0</v>
      </c>
      <c r="E60" s="366">
        <v>2</v>
      </c>
      <c r="F60" s="366">
        <v>0</v>
      </c>
      <c r="G60" s="366">
        <v>0</v>
      </c>
      <c r="H60" s="366">
        <v>0</v>
      </c>
      <c r="I60" s="15">
        <f>F60+G60+H60+E60+C60+D60</f>
        <v>2</v>
      </c>
    </row>
    <row r="61" spans="1:14" x14ac:dyDescent="0.15">
      <c r="A61" s="40" t="s">
        <v>162</v>
      </c>
      <c r="C61" s="15">
        <v>3</v>
      </c>
      <c r="D61" s="15">
        <v>9</v>
      </c>
      <c r="E61" s="15">
        <v>7</v>
      </c>
      <c r="F61" s="15">
        <v>0</v>
      </c>
      <c r="G61" s="15">
        <v>0</v>
      </c>
      <c r="H61" s="15">
        <v>0</v>
      </c>
      <c r="I61" s="15">
        <f>F61+G61+H61+E61+C61+D61</f>
        <v>19</v>
      </c>
    </row>
    <row r="63" spans="1:14" x14ac:dyDescent="0.15">
      <c r="A63" s="40" t="s">
        <v>151</v>
      </c>
      <c r="B63" s="17"/>
      <c r="C63" s="18" t="s">
        <v>1072</v>
      </c>
      <c r="D63" s="18" t="s">
        <v>152</v>
      </c>
      <c r="E63" s="18" t="s">
        <v>153</v>
      </c>
      <c r="F63" s="18" t="s">
        <v>154</v>
      </c>
      <c r="G63" s="18" t="s">
        <v>1098</v>
      </c>
      <c r="H63" s="101" t="s">
        <v>1100</v>
      </c>
      <c r="I63" s="18"/>
    </row>
    <row r="64" spans="1:14" x14ac:dyDescent="0.15">
      <c r="A64" s="49" t="s">
        <v>978</v>
      </c>
      <c r="B64" s="18" t="s">
        <v>156</v>
      </c>
      <c r="C64" s="18" t="s">
        <v>1073</v>
      </c>
      <c r="D64" s="19" t="s">
        <v>157</v>
      </c>
      <c r="E64" s="19" t="s">
        <v>158</v>
      </c>
      <c r="F64" s="19" t="s">
        <v>1102</v>
      </c>
      <c r="G64" s="18" t="s">
        <v>1099</v>
      </c>
      <c r="H64" s="101" t="s">
        <v>1101</v>
      </c>
      <c r="I64" s="18" t="s">
        <v>160</v>
      </c>
    </row>
    <row r="65" spans="1:19" x14ac:dyDescent="0.15">
      <c r="B65" s="17"/>
      <c r="C65" s="17"/>
      <c r="D65" s="18"/>
      <c r="E65" s="18"/>
      <c r="F65" s="18"/>
      <c r="G65" s="18"/>
      <c r="H65" s="18"/>
      <c r="I65" s="18"/>
    </row>
    <row r="66" spans="1:19" x14ac:dyDescent="0.15">
      <c r="A66" s="40" t="s">
        <v>553</v>
      </c>
      <c r="C66" s="15">
        <v>0</v>
      </c>
      <c r="D66" s="15">
        <v>0</v>
      </c>
      <c r="E66" s="15">
        <v>2</v>
      </c>
      <c r="F66" s="15">
        <v>0</v>
      </c>
      <c r="G66" s="15">
        <v>0</v>
      </c>
      <c r="H66" s="15">
        <v>0</v>
      </c>
      <c r="I66" s="15">
        <f>F66+G66+H66+E66+C66+D66</f>
        <v>2</v>
      </c>
    </row>
    <row r="67" spans="1:19" x14ac:dyDescent="0.15">
      <c r="A67" s="40" t="s">
        <v>162</v>
      </c>
      <c r="C67" s="15">
        <v>0</v>
      </c>
      <c r="D67" s="15">
        <v>1</v>
      </c>
      <c r="E67" s="15">
        <v>11</v>
      </c>
      <c r="F67" s="15">
        <v>7</v>
      </c>
      <c r="G67" s="15">
        <v>0</v>
      </c>
      <c r="H67" s="15">
        <v>0</v>
      </c>
      <c r="I67" s="15">
        <f>F67+G67+H67+E67+C67+D67</f>
        <v>19</v>
      </c>
    </row>
    <row r="70" spans="1:19" ht="13" x14ac:dyDescent="0.15">
      <c r="A70" s="40" t="s">
        <v>151</v>
      </c>
      <c r="B70" s="17"/>
      <c r="C70" s="18" t="s">
        <v>1072</v>
      </c>
      <c r="D70" s="18" t="s">
        <v>152</v>
      </c>
      <c r="E70" s="18" t="s">
        <v>153</v>
      </c>
      <c r="F70" s="18" t="s">
        <v>154</v>
      </c>
      <c r="G70" s="18" t="s">
        <v>1098</v>
      </c>
      <c r="H70" s="101" t="s">
        <v>1100</v>
      </c>
      <c r="I70" s="18"/>
      <c r="O70" s="374"/>
    </row>
    <row r="71" spans="1:19" ht="13" x14ac:dyDescent="0.15">
      <c r="A71" s="49" t="s">
        <v>563</v>
      </c>
      <c r="B71" s="18" t="s">
        <v>156</v>
      </c>
      <c r="C71" s="18" t="s">
        <v>1073</v>
      </c>
      <c r="D71" s="19" t="s">
        <v>157</v>
      </c>
      <c r="E71" s="19" t="s">
        <v>158</v>
      </c>
      <c r="F71" s="19" t="s">
        <v>1102</v>
      </c>
      <c r="G71" s="18" t="s">
        <v>1099</v>
      </c>
      <c r="H71" s="101" t="s">
        <v>1101</v>
      </c>
      <c r="I71" s="18" t="s">
        <v>160</v>
      </c>
      <c r="O71" s="374"/>
      <c r="P71" s="99"/>
      <c r="Q71" s="99"/>
      <c r="R71" s="99"/>
      <c r="S71" s="99"/>
    </row>
    <row r="72" spans="1:19" ht="13" x14ac:dyDescent="0.15">
      <c r="B72" s="17"/>
      <c r="C72" s="366"/>
      <c r="D72" s="366"/>
      <c r="E72" s="366"/>
      <c r="F72" s="366"/>
      <c r="G72" s="366"/>
      <c r="H72" s="366"/>
      <c r="I72" s="18"/>
      <c r="O72" s="374"/>
      <c r="P72" s="99"/>
      <c r="Q72" s="99"/>
      <c r="R72" s="99"/>
      <c r="S72" s="99"/>
    </row>
    <row r="73" spans="1:19" ht="13" x14ac:dyDescent="0.15">
      <c r="A73" s="40" t="s">
        <v>553</v>
      </c>
      <c r="C73" s="15">
        <v>0</v>
      </c>
      <c r="D73" s="15">
        <v>0</v>
      </c>
      <c r="E73" s="15">
        <v>1</v>
      </c>
      <c r="F73" s="15">
        <v>0</v>
      </c>
      <c r="G73" s="15">
        <v>0</v>
      </c>
      <c r="H73" s="15">
        <v>0</v>
      </c>
      <c r="I73" s="15">
        <f>F73+G73+H73+E73+C73+D73</f>
        <v>1</v>
      </c>
      <c r="O73" s="374"/>
      <c r="P73" s="358"/>
      <c r="Q73" s="358"/>
      <c r="R73" s="358"/>
      <c r="S73" s="99"/>
    </row>
    <row r="74" spans="1:19" ht="13" x14ac:dyDescent="0.15">
      <c r="A74" s="40" t="s">
        <v>162</v>
      </c>
      <c r="C74" s="15">
        <v>1</v>
      </c>
      <c r="D74" s="15">
        <v>2</v>
      </c>
      <c r="E74" s="15">
        <v>2</v>
      </c>
      <c r="F74" s="15">
        <v>0</v>
      </c>
      <c r="G74" s="15">
        <v>0</v>
      </c>
      <c r="I74" s="15">
        <f>F74+G74+H74+E74+C74+D74</f>
        <v>5</v>
      </c>
      <c r="O74" s="374"/>
      <c r="P74" s="358"/>
      <c r="Q74" s="358"/>
      <c r="R74" s="358"/>
      <c r="S74" s="99"/>
    </row>
    <row r="75" spans="1:19" ht="13" x14ac:dyDescent="0.15">
      <c r="O75" s="374"/>
      <c r="P75" s="358"/>
      <c r="Q75" s="358"/>
      <c r="R75" s="358"/>
      <c r="S75" s="99"/>
    </row>
    <row r="76" spans="1:19" ht="13" x14ac:dyDescent="0.15">
      <c r="O76" s="374"/>
      <c r="P76" s="99"/>
    </row>
    <row r="77" spans="1:19" ht="13" x14ac:dyDescent="0.15">
      <c r="O77" s="374"/>
      <c r="P77" s="99"/>
    </row>
    <row r="78" spans="1:19" ht="15" x14ac:dyDescent="0.15">
      <c r="A78" s="133" t="s">
        <v>150</v>
      </c>
      <c r="O78" s="374"/>
      <c r="P78" s="99"/>
    </row>
    <row r="79" spans="1:19" ht="13" x14ac:dyDescent="0.15">
      <c r="A79" s="40" t="s">
        <v>151</v>
      </c>
      <c r="B79" s="17"/>
      <c r="C79" s="18" t="s">
        <v>1072</v>
      </c>
      <c r="D79" s="18" t="s">
        <v>152</v>
      </c>
      <c r="E79" s="18" t="s">
        <v>153</v>
      </c>
      <c r="F79" s="18" t="s">
        <v>154</v>
      </c>
      <c r="G79" s="18" t="s">
        <v>1098</v>
      </c>
      <c r="H79" s="101" t="s">
        <v>1100</v>
      </c>
      <c r="I79" s="18"/>
      <c r="O79" s="373"/>
      <c r="P79" s="99"/>
    </row>
    <row r="80" spans="1:19" ht="13" x14ac:dyDescent="0.15">
      <c r="A80" s="49" t="s">
        <v>564</v>
      </c>
      <c r="B80" s="18" t="s">
        <v>156</v>
      </c>
      <c r="C80" s="18" t="s">
        <v>1073</v>
      </c>
      <c r="D80" s="19" t="s">
        <v>157</v>
      </c>
      <c r="E80" s="19" t="s">
        <v>158</v>
      </c>
      <c r="F80" s="19" t="s">
        <v>1102</v>
      </c>
      <c r="G80" s="18" t="s">
        <v>1099</v>
      </c>
      <c r="H80" s="101" t="s">
        <v>1101</v>
      </c>
      <c r="I80" s="18" t="s">
        <v>160</v>
      </c>
      <c r="O80" s="373"/>
      <c r="P80" s="99"/>
    </row>
    <row r="81" spans="1:16" ht="13" x14ac:dyDescent="0.15">
      <c r="B81" s="17"/>
      <c r="C81" s="351"/>
      <c r="D81" s="351"/>
      <c r="E81" s="351"/>
      <c r="F81" s="351"/>
      <c r="G81" s="351"/>
      <c r="H81" s="351"/>
      <c r="I81" s="18"/>
      <c r="O81" s="373"/>
      <c r="P81" s="99"/>
    </row>
    <row r="82" spans="1:16" ht="13" x14ac:dyDescent="0.15">
      <c r="A82" s="40" t="s">
        <v>553</v>
      </c>
      <c r="C82" s="351">
        <v>0</v>
      </c>
      <c r="D82" s="351">
        <v>0</v>
      </c>
      <c r="E82" s="351">
        <v>0</v>
      </c>
      <c r="F82" s="15">
        <v>1</v>
      </c>
      <c r="G82" s="15">
        <v>0</v>
      </c>
      <c r="H82" s="15">
        <v>0</v>
      </c>
      <c r="I82" s="15">
        <f>F82+G82+H82+E82+C82+D82</f>
        <v>1</v>
      </c>
      <c r="O82" s="373"/>
      <c r="P82" s="99"/>
    </row>
    <row r="83" spans="1:16" ht="13" x14ac:dyDescent="0.15">
      <c r="A83" s="40" t="s">
        <v>162</v>
      </c>
      <c r="C83" s="366">
        <v>0</v>
      </c>
      <c r="D83" s="366">
        <v>0</v>
      </c>
      <c r="E83" s="366">
        <v>0</v>
      </c>
      <c r="F83" s="15">
        <v>5</v>
      </c>
      <c r="G83" s="366">
        <v>0</v>
      </c>
      <c r="H83" s="366">
        <v>0</v>
      </c>
      <c r="I83" s="15">
        <f>F83+G83+H83+E83+C83+D83</f>
        <v>5</v>
      </c>
      <c r="O83" s="373"/>
      <c r="P83" s="99"/>
    </row>
    <row r="84" spans="1:16" ht="13" x14ac:dyDescent="0.15">
      <c r="O84" s="373"/>
      <c r="P84" s="99"/>
    </row>
    <row r="85" spans="1:16" ht="13" x14ac:dyDescent="0.15">
      <c r="O85" s="373"/>
      <c r="P85" s="99"/>
    </row>
    <row r="86" spans="1:16" x14ac:dyDescent="0.15">
      <c r="A86" s="40" t="s">
        <v>151</v>
      </c>
      <c r="B86" s="17"/>
      <c r="C86" s="18" t="s">
        <v>1072</v>
      </c>
      <c r="D86" s="18" t="s">
        <v>152</v>
      </c>
      <c r="E86" s="18" t="s">
        <v>153</v>
      </c>
      <c r="F86" s="18" t="s">
        <v>154</v>
      </c>
      <c r="G86" s="18" t="s">
        <v>1098</v>
      </c>
      <c r="H86" s="101" t="s">
        <v>1100</v>
      </c>
      <c r="I86" s="18"/>
      <c r="O86" s="99"/>
      <c r="P86" s="99"/>
    </row>
    <row r="87" spans="1:16" x14ac:dyDescent="0.15">
      <c r="A87" s="49" t="s">
        <v>565</v>
      </c>
      <c r="B87" s="18" t="s">
        <v>156</v>
      </c>
      <c r="C87" s="18" t="s">
        <v>1073</v>
      </c>
      <c r="D87" s="19" t="s">
        <v>157</v>
      </c>
      <c r="E87" s="19" t="s">
        <v>158</v>
      </c>
      <c r="F87" s="19" t="s">
        <v>1102</v>
      </c>
      <c r="G87" s="18" t="s">
        <v>1099</v>
      </c>
      <c r="H87" s="101" t="s">
        <v>1101</v>
      </c>
      <c r="I87" s="18" t="s">
        <v>160</v>
      </c>
      <c r="O87" s="99"/>
      <c r="P87" s="99"/>
    </row>
    <row r="88" spans="1:16" x14ac:dyDescent="0.15">
      <c r="B88" s="17"/>
      <c r="C88" s="366"/>
      <c r="D88" s="366"/>
      <c r="E88" s="366"/>
      <c r="F88" s="366"/>
      <c r="G88" s="366"/>
      <c r="H88" s="366"/>
      <c r="I88" s="18"/>
      <c r="O88" s="99"/>
      <c r="P88" s="99"/>
    </row>
    <row r="89" spans="1:16" x14ac:dyDescent="0.15">
      <c r="A89" s="40" t="s">
        <v>553</v>
      </c>
      <c r="C89" s="366">
        <v>0</v>
      </c>
      <c r="D89" s="366">
        <v>0</v>
      </c>
      <c r="E89" s="366">
        <v>0</v>
      </c>
      <c r="F89" s="366">
        <v>2</v>
      </c>
      <c r="G89" s="366">
        <v>0</v>
      </c>
      <c r="H89" s="366">
        <v>0</v>
      </c>
      <c r="I89" s="15">
        <f>F89+G89+H89+E89+C89+D89</f>
        <v>2</v>
      </c>
      <c r="O89" s="99"/>
      <c r="P89" s="99"/>
    </row>
    <row r="90" spans="1:16" x14ac:dyDescent="0.15">
      <c r="A90" s="40" t="s">
        <v>162</v>
      </c>
      <c r="C90" s="366">
        <v>0</v>
      </c>
      <c r="D90" s="366">
        <v>0</v>
      </c>
      <c r="E90" s="366">
        <v>0</v>
      </c>
      <c r="F90" s="366">
        <v>4</v>
      </c>
      <c r="G90" s="366">
        <v>0</v>
      </c>
      <c r="H90" s="366">
        <v>0</v>
      </c>
      <c r="I90" s="15">
        <f>F90+G90+H90+E90+C90+D90</f>
        <v>4</v>
      </c>
      <c r="O90" s="99"/>
      <c r="P90" s="99"/>
    </row>
    <row r="91" spans="1:16" x14ac:dyDescent="0.15">
      <c r="O91" s="99"/>
      <c r="P91" s="99"/>
    </row>
    <row r="92" spans="1:16" x14ac:dyDescent="0.15">
      <c r="O92" s="99"/>
      <c r="P92" s="99"/>
    </row>
    <row r="93" spans="1:16" x14ac:dyDescent="0.15">
      <c r="A93" s="40" t="s">
        <v>151</v>
      </c>
      <c r="B93" s="17"/>
      <c r="C93" s="18" t="s">
        <v>1072</v>
      </c>
      <c r="D93" s="18" t="s">
        <v>152</v>
      </c>
      <c r="E93" s="18" t="s">
        <v>153</v>
      </c>
      <c r="F93" s="18" t="s">
        <v>154</v>
      </c>
      <c r="G93" s="18" t="s">
        <v>1098</v>
      </c>
      <c r="H93" s="101" t="s">
        <v>1100</v>
      </c>
      <c r="I93" s="18"/>
      <c r="O93" s="99"/>
      <c r="P93" s="99"/>
    </row>
    <row r="94" spans="1:16" x14ac:dyDescent="0.15">
      <c r="A94" s="49" t="s">
        <v>566</v>
      </c>
      <c r="B94" s="18" t="s">
        <v>156</v>
      </c>
      <c r="C94" s="18" t="s">
        <v>1073</v>
      </c>
      <c r="D94" s="19" t="s">
        <v>157</v>
      </c>
      <c r="E94" s="19" t="s">
        <v>158</v>
      </c>
      <c r="F94" s="19" t="s">
        <v>1102</v>
      </c>
      <c r="G94" s="18" t="s">
        <v>1099</v>
      </c>
      <c r="H94" s="101" t="s">
        <v>1101</v>
      </c>
      <c r="I94" s="18" t="s">
        <v>160</v>
      </c>
    </row>
    <row r="95" spans="1:16" x14ac:dyDescent="0.15">
      <c r="B95" s="17"/>
      <c r="C95" s="17"/>
      <c r="D95" s="18"/>
      <c r="E95" s="18"/>
      <c r="F95" s="18"/>
      <c r="G95" s="18"/>
      <c r="H95" s="18"/>
      <c r="I95" s="18"/>
    </row>
    <row r="96" spans="1:16" x14ac:dyDescent="0.15">
      <c r="A96" s="40" t="s">
        <v>553</v>
      </c>
      <c r="C96" s="390">
        <v>0</v>
      </c>
      <c r="D96" s="390">
        <v>0</v>
      </c>
      <c r="E96" s="390">
        <v>0</v>
      </c>
      <c r="F96" s="390">
        <v>0</v>
      </c>
      <c r="G96" s="390">
        <v>0</v>
      </c>
      <c r="H96" s="390">
        <v>0</v>
      </c>
      <c r="I96" s="15">
        <f>F96+G96+H96+E96+C96+D96</f>
        <v>0</v>
      </c>
    </row>
    <row r="97" spans="1:14" x14ac:dyDescent="0.15">
      <c r="A97" s="40" t="s">
        <v>162</v>
      </c>
      <c r="C97" s="390">
        <v>0</v>
      </c>
      <c r="D97" s="390">
        <v>0</v>
      </c>
      <c r="E97" s="390">
        <v>0</v>
      </c>
      <c r="F97" s="390">
        <v>0</v>
      </c>
      <c r="G97" s="390">
        <v>0</v>
      </c>
      <c r="H97" s="390">
        <v>0</v>
      </c>
      <c r="I97" s="15">
        <f>F97+G97+H97+E97+C97+D97</f>
        <v>0</v>
      </c>
    </row>
    <row r="100" spans="1:14" x14ac:dyDescent="0.15">
      <c r="A100" s="40" t="s">
        <v>151</v>
      </c>
      <c r="B100" s="17"/>
      <c r="C100" s="18" t="s">
        <v>1072</v>
      </c>
      <c r="D100" s="18" t="s">
        <v>152</v>
      </c>
      <c r="E100" s="18" t="s">
        <v>153</v>
      </c>
      <c r="F100" s="18" t="s">
        <v>154</v>
      </c>
      <c r="G100" s="18" t="s">
        <v>1098</v>
      </c>
      <c r="H100" s="101" t="s">
        <v>1100</v>
      </c>
      <c r="I100" s="18"/>
    </row>
    <row r="101" spans="1:14" x14ac:dyDescent="0.15">
      <c r="A101" s="49" t="s">
        <v>567</v>
      </c>
      <c r="B101" s="18" t="s">
        <v>156</v>
      </c>
      <c r="C101" s="18" t="s">
        <v>1073</v>
      </c>
      <c r="D101" s="19" t="s">
        <v>157</v>
      </c>
      <c r="E101" s="19" t="s">
        <v>158</v>
      </c>
      <c r="F101" s="19" t="s">
        <v>1102</v>
      </c>
      <c r="G101" s="18" t="s">
        <v>1099</v>
      </c>
      <c r="H101" s="101" t="s">
        <v>1101</v>
      </c>
      <c r="I101" s="18" t="s">
        <v>160</v>
      </c>
    </row>
    <row r="102" spans="1:14" x14ac:dyDescent="0.15">
      <c r="B102" s="17"/>
      <c r="C102" s="17"/>
      <c r="D102" s="18"/>
      <c r="E102" s="18"/>
      <c r="F102" s="18"/>
      <c r="G102" s="18"/>
      <c r="H102" s="18"/>
      <c r="I102" s="18"/>
    </row>
    <row r="103" spans="1:14" x14ac:dyDescent="0.15">
      <c r="A103" s="40" t="s">
        <v>553</v>
      </c>
      <c r="C103" s="366">
        <v>0</v>
      </c>
      <c r="D103" s="366">
        <v>0</v>
      </c>
      <c r="E103" s="366">
        <v>0</v>
      </c>
      <c r="F103" s="366">
        <v>1</v>
      </c>
      <c r="G103" s="366">
        <v>0</v>
      </c>
      <c r="H103" s="366">
        <v>0</v>
      </c>
      <c r="I103" s="15">
        <f>F103+G103+H103+E103+C103+D103</f>
        <v>1</v>
      </c>
    </row>
    <row r="104" spans="1:14" x14ac:dyDescent="0.15">
      <c r="A104" s="40" t="s">
        <v>162</v>
      </c>
      <c r="C104" s="366">
        <v>0</v>
      </c>
      <c r="D104" s="366">
        <v>0</v>
      </c>
      <c r="E104" s="366">
        <v>0</v>
      </c>
      <c r="F104" s="329">
        <v>7</v>
      </c>
      <c r="G104" s="366">
        <v>0</v>
      </c>
      <c r="H104" s="366"/>
      <c r="I104" s="15">
        <f>F104+G104+H104+E104+C104+D104</f>
        <v>7</v>
      </c>
    </row>
    <row r="105" spans="1:14" x14ac:dyDescent="0.15">
      <c r="J105" s="99"/>
      <c r="K105" s="99"/>
      <c r="L105" s="99"/>
      <c r="M105" s="99"/>
      <c r="N105" s="99"/>
    </row>
    <row r="106" spans="1:14" x14ac:dyDescent="0.15">
      <c r="J106" s="99"/>
      <c r="K106" s="99"/>
      <c r="L106" s="99"/>
      <c r="M106" s="99"/>
      <c r="N106" s="99"/>
    </row>
    <row r="107" spans="1:14" x14ac:dyDescent="0.15">
      <c r="A107" s="40" t="s">
        <v>151</v>
      </c>
      <c r="B107" s="17"/>
      <c r="C107" s="18" t="s">
        <v>1072</v>
      </c>
      <c r="D107" s="18" t="s">
        <v>152</v>
      </c>
      <c r="E107" s="18" t="s">
        <v>153</v>
      </c>
      <c r="F107" s="18" t="s">
        <v>154</v>
      </c>
      <c r="G107" s="18" t="s">
        <v>1098</v>
      </c>
      <c r="H107" s="101" t="s">
        <v>1100</v>
      </c>
      <c r="I107" s="18"/>
      <c r="J107" s="99"/>
      <c r="K107" s="99"/>
      <c r="L107" s="99"/>
      <c r="M107" s="99"/>
      <c r="N107" s="99"/>
    </row>
    <row r="108" spans="1:14" x14ac:dyDescent="0.15">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3" x14ac:dyDescent="0.15">
      <c r="B109" s="17"/>
      <c r="C109" s="17"/>
      <c r="D109" s="18"/>
      <c r="E109" s="18"/>
      <c r="F109" s="18"/>
      <c r="G109" s="18"/>
      <c r="H109" s="18"/>
      <c r="I109" s="18"/>
      <c r="J109" s="375"/>
      <c r="K109" s="377"/>
      <c r="L109" s="377"/>
      <c r="M109" s="377"/>
      <c r="N109" s="377"/>
    </row>
    <row r="110" spans="1:14" ht="13" x14ac:dyDescent="0.15">
      <c r="A110" s="40" t="s">
        <v>553</v>
      </c>
      <c r="C110" s="366">
        <v>0</v>
      </c>
      <c r="D110" s="366">
        <v>0</v>
      </c>
      <c r="E110" s="366">
        <v>0</v>
      </c>
      <c r="F110" s="366">
        <v>0</v>
      </c>
      <c r="G110" s="366">
        <v>0</v>
      </c>
      <c r="H110" s="366">
        <v>0</v>
      </c>
      <c r="I110" s="15">
        <f>F110+G110+H110+E110+C110+D110</f>
        <v>0</v>
      </c>
      <c r="J110" s="375"/>
      <c r="K110" s="377"/>
      <c r="L110" s="377"/>
      <c r="M110" s="377"/>
      <c r="N110" s="377"/>
    </row>
    <row r="111" spans="1:14" x14ac:dyDescent="0.15">
      <c r="A111" s="40" t="s">
        <v>162</v>
      </c>
      <c r="C111" s="366">
        <v>0</v>
      </c>
      <c r="D111" s="366">
        <v>0</v>
      </c>
      <c r="E111" s="366">
        <v>0</v>
      </c>
      <c r="F111" s="366">
        <v>0</v>
      </c>
      <c r="G111" s="366">
        <v>0</v>
      </c>
      <c r="H111" s="366">
        <v>0</v>
      </c>
      <c r="I111" s="15">
        <f>F111+G111+H111+E111+C111+D111</f>
        <v>0</v>
      </c>
    </row>
    <row r="114" spans="1:19" x14ac:dyDescent="0.15">
      <c r="A114" s="40" t="s">
        <v>151</v>
      </c>
      <c r="B114" s="17"/>
      <c r="C114" s="18" t="s">
        <v>1072</v>
      </c>
      <c r="D114" s="18" t="s">
        <v>152</v>
      </c>
      <c r="E114" s="18" t="s">
        <v>153</v>
      </c>
      <c r="F114" s="18" t="s">
        <v>154</v>
      </c>
      <c r="G114" s="18" t="s">
        <v>1098</v>
      </c>
      <c r="H114" s="101" t="s">
        <v>1100</v>
      </c>
      <c r="I114" s="18"/>
    </row>
    <row r="115" spans="1:19" x14ac:dyDescent="0.15">
      <c r="A115" s="49" t="s">
        <v>569</v>
      </c>
      <c r="B115" s="18" t="s">
        <v>156</v>
      </c>
      <c r="C115" s="18" t="s">
        <v>1073</v>
      </c>
      <c r="D115" s="19" t="s">
        <v>157</v>
      </c>
      <c r="E115" s="19" t="s">
        <v>158</v>
      </c>
      <c r="F115" s="19" t="s">
        <v>1102</v>
      </c>
      <c r="G115" s="18" t="s">
        <v>1099</v>
      </c>
      <c r="H115" s="101" t="s">
        <v>1101</v>
      </c>
      <c r="I115" s="18" t="s">
        <v>160</v>
      </c>
    </row>
    <row r="116" spans="1:19" x14ac:dyDescent="0.15">
      <c r="B116" s="17"/>
      <c r="C116" s="366"/>
      <c r="D116" s="351"/>
      <c r="E116" s="351"/>
      <c r="F116" s="351"/>
      <c r="G116" s="351"/>
      <c r="H116" s="351"/>
      <c r="I116" s="18"/>
    </row>
    <row r="117" spans="1:19" x14ac:dyDescent="0.15">
      <c r="A117" s="40" t="s">
        <v>553</v>
      </c>
      <c r="C117" s="15">
        <v>0</v>
      </c>
      <c r="D117" s="15">
        <v>0</v>
      </c>
      <c r="E117" s="15">
        <v>0</v>
      </c>
      <c r="F117" s="15">
        <v>5</v>
      </c>
      <c r="G117" s="15">
        <v>0</v>
      </c>
      <c r="H117" s="366">
        <v>0</v>
      </c>
      <c r="I117" s="15">
        <f>F117+G117+H117+E117+C117+D117</f>
        <v>5</v>
      </c>
    </row>
    <row r="118" spans="1:19" x14ac:dyDescent="0.15">
      <c r="A118" s="40" t="s">
        <v>162</v>
      </c>
      <c r="C118" s="366">
        <v>0</v>
      </c>
      <c r="D118" s="366">
        <v>0</v>
      </c>
      <c r="E118" s="366">
        <v>0</v>
      </c>
      <c r="F118" s="15">
        <v>14</v>
      </c>
      <c r="G118" s="366">
        <v>2</v>
      </c>
      <c r="H118" s="366">
        <v>3</v>
      </c>
      <c r="I118" s="15">
        <f>SUM(C118:H118)</f>
        <v>19</v>
      </c>
    </row>
    <row r="121" spans="1:19" x14ac:dyDescent="0.15">
      <c r="A121" s="40" t="s">
        <v>151</v>
      </c>
      <c r="B121" s="17"/>
      <c r="C121" s="18" t="s">
        <v>1072</v>
      </c>
      <c r="D121" s="18" t="s">
        <v>152</v>
      </c>
      <c r="E121" s="18" t="s">
        <v>153</v>
      </c>
      <c r="F121" s="18" t="s">
        <v>154</v>
      </c>
      <c r="G121" s="18" t="s">
        <v>1098</v>
      </c>
      <c r="H121" s="101" t="s">
        <v>1100</v>
      </c>
      <c r="I121" s="18"/>
      <c r="O121" s="99"/>
      <c r="P121" s="99"/>
      <c r="Q121" s="99"/>
      <c r="R121" s="99"/>
      <c r="S121" s="99"/>
    </row>
    <row r="122" spans="1:19" ht="13" x14ac:dyDescent="0.15">
      <c r="A122" s="49" t="s">
        <v>570</v>
      </c>
      <c r="B122" s="18" t="s">
        <v>156</v>
      </c>
      <c r="C122" s="18" t="s">
        <v>1073</v>
      </c>
      <c r="D122" s="19" t="s">
        <v>157</v>
      </c>
      <c r="E122" s="19" t="s">
        <v>158</v>
      </c>
      <c r="F122" s="19" t="s">
        <v>1102</v>
      </c>
      <c r="G122" s="18" t="s">
        <v>1099</v>
      </c>
      <c r="H122" s="101" t="s">
        <v>1101</v>
      </c>
      <c r="I122" s="18" t="s">
        <v>160</v>
      </c>
      <c r="O122" s="358"/>
      <c r="P122" s="358"/>
      <c r="Q122" s="358"/>
      <c r="R122" s="358"/>
      <c r="S122" s="99"/>
    </row>
    <row r="123" spans="1:19" ht="13" x14ac:dyDescent="0.15">
      <c r="B123" s="17"/>
      <c r="C123" s="351"/>
      <c r="D123" s="351"/>
      <c r="E123" s="351"/>
      <c r="F123" s="15">
        <v>21</v>
      </c>
      <c r="G123" s="351"/>
      <c r="H123" s="351"/>
      <c r="I123" s="18"/>
      <c r="O123" s="358"/>
      <c r="P123" s="358"/>
      <c r="Q123" s="358"/>
      <c r="R123" s="358"/>
      <c r="S123" s="99"/>
    </row>
    <row r="124" spans="1:19" x14ac:dyDescent="0.15">
      <c r="A124" s="40" t="s">
        <v>553</v>
      </c>
      <c r="C124" s="351">
        <v>0</v>
      </c>
      <c r="D124" s="351">
        <v>0</v>
      </c>
      <c r="E124" s="351">
        <v>0</v>
      </c>
      <c r="F124" s="15">
        <v>0</v>
      </c>
      <c r="G124" s="15">
        <v>0</v>
      </c>
      <c r="H124" s="15">
        <v>0</v>
      </c>
      <c r="I124" s="15">
        <f>C124+D124+E124+F124+G124+H124</f>
        <v>0</v>
      </c>
    </row>
    <row r="125" spans="1:19" x14ac:dyDescent="0.15">
      <c r="A125" s="40" t="s">
        <v>162</v>
      </c>
      <c r="C125" s="366">
        <v>0</v>
      </c>
      <c r="D125" s="366">
        <v>0</v>
      </c>
      <c r="E125" s="366">
        <v>0</v>
      </c>
      <c r="F125" s="366">
        <v>0</v>
      </c>
      <c r="G125" s="366">
        <v>0</v>
      </c>
      <c r="H125" s="366">
        <v>0</v>
      </c>
      <c r="I125" s="15">
        <f>F125+G125+H125+E125+C125+D125</f>
        <v>0</v>
      </c>
    </row>
    <row r="128" spans="1:19" x14ac:dyDescent="0.15">
      <c r="A128" s="40" t="s">
        <v>151</v>
      </c>
      <c r="B128" s="17"/>
      <c r="C128" s="18" t="s">
        <v>1072</v>
      </c>
      <c r="D128" s="18" t="s">
        <v>152</v>
      </c>
      <c r="E128" s="18" t="s">
        <v>153</v>
      </c>
      <c r="F128" s="18" t="s">
        <v>154</v>
      </c>
      <c r="G128" s="18" t="s">
        <v>1098</v>
      </c>
      <c r="H128" s="101" t="s">
        <v>1100</v>
      </c>
      <c r="I128" s="18"/>
    </row>
    <row r="129" spans="1:9" x14ac:dyDescent="0.15">
      <c r="A129" s="49" t="s">
        <v>571</v>
      </c>
      <c r="B129" s="18" t="s">
        <v>156</v>
      </c>
      <c r="C129" s="18" t="s">
        <v>1073</v>
      </c>
      <c r="D129" s="19" t="s">
        <v>157</v>
      </c>
      <c r="E129" s="19" t="s">
        <v>158</v>
      </c>
      <c r="F129" s="19" t="s">
        <v>1102</v>
      </c>
      <c r="G129" s="18" t="s">
        <v>1099</v>
      </c>
      <c r="H129" s="101" t="s">
        <v>1101</v>
      </c>
      <c r="I129" s="18" t="s">
        <v>160</v>
      </c>
    </row>
    <row r="130" spans="1:9" x14ac:dyDescent="0.15">
      <c r="B130" s="17"/>
      <c r="C130" s="17"/>
      <c r="D130" s="18"/>
      <c r="E130" s="366"/>
      <c r="F130" s="366"/>
      <c r="G130" s="18"/>
      <c r="H130" s="18"/>
      <c r="I130" s="18"/>
    </row>
    <row r="131" spans="1:9" x14ac:dyDescent="0.15">
      <c r="A131" s="40" t="s">
        <v>553</v>
      </c>
      <c r="C131" s="351">
        <v>0</v>
      </c>
      <c r="D131" s="351">
        <v>0</v>
      </c>
      <c r="E131" s="351">
        <v>0</v>
      </c>
      <c r="F131" s="15">
        <v>1</v>
      </c>
      <c r="G131" s="351">
        <v>0</v>
      </c>
      <c r="H131" s="351">
        <v>0</v>
      </c>
      <c r="I131" s="15">
        <f>F131+G131+H131+E131+C131+D131</f>
        <v>1</v>
      </c>
    </row>
    <row r="132" spans="1:9" x14ac:dyDescent="0.15">
      <c r="A132" s="40" t="s">
        <v>162</v>
      </c>
      <c r="C132" s="366">
        <v>0</v>
      </c>
      <c r="D132" s="366">
        <v>0</v>
      </c>
      <c r="E132" s="366">
        <v>0</v>
      </c>
      <c r="F132" s="366">
        <v>0</v>
      </c>
      <c r="G132" s="366">
        <v>0</v>
      </c>
      <c r="H132" s="366">
        <v>0</v>
      </c>
      <c r="I132" s="15">
        <f>F132+G132+H132+E132+C132+D132</f>
        <v>0</v>
      </c>
    </row>
    <row r="135" spans="1:9" x14ac:dyDescent="0.15">
      <c r="A135" s="40" t="s">
        <v>151</v>
      </c>
      <c r="B135" s="17"/>
      <c r="C135" s="18" t="s">
        <v>1072</v>
      </c>
      <c r="D135" s="18" t="s">
        <v>152</v>
      </c>
      <c r="E135" s="18" t="s">
        <v>153</v>
      </c>
      <c r="F135" s="18" t="s">
        <v>154</v>
      </c>
      <c r="G135" s="18" t="s">
        <v>1098</v>
      </c>
      <c r="H135" s="101" t="s">
        <v>1100</v>
      </c>
      <c r="I135" s="18"/>
    </row>
    <row r="136" spans="1:9" x14ac:dyDescent="0.15">
      <c r="A136" s="49" t="s">
        <v>572</v>
      </c>
      <c r="B136" s="18" t="s">
        <v>156</v>
      </c>
      <c r="C136" s="18" t="s">
        <v>1073</v>
      </c>
      <c r="D136" s="19" t="s">
        <v>157</v>
      </c>
      <c r="E136" s="19" t="s">
        <v>158</v>
      </c>
      <c r="F136" s="19" t="s">
        <v>1102</v>
      </c>
      <c r="G136" s="18" t="s">
        <v>1099</v>
      </c>
      <c r="H136" s="101" t="s">
        <v>1101</v>
      </c>
      <c r="I136" s="18" t="s">
        <v>160</v>
      </c>
    </row>
    <row r="137" spans="1:9" x14ac:dyDescent="0.15">
      <c r="B137" s="17"/>
      <c r="C137" s="17"/>
      <c r="D137" s="18"/>
      <c r="E137" s="18"/>
      <c r="F137" s="18"/>
      <c r="G137" s="18"/>
      <c r="H137" s="18"/>
      <c r="I137" s="18"/>
    </row>
    <row r="138" spans="1:9" x14ac:dyDescent="0.15">
      <c r="A138" s="40" t="s">
        <v>553</v>
      </c>
      <c r="C138" s="351">
        <v>0</v>
      </c>
      <c r="D138" s="351">
        <v>0</v>
      </c>
      <c r="E138" s="351">
        <v>0</v>
      </c>
      <c r="F138" s="15">
        <v>0</v>
      </c>
      <c r="G138" s="351">
        <v>0</v>
      </c>
      <c r="H138" s="351">
        <v>0</v>
      </c>
      <c r="I138" s="15">
        <f>F138+G138+H138+E138+C138+D138</f>
        <v>0</v>
      </c>
    </row>
    <row r="139" spans="1:9" x14ac:dyDescent="0.15">
      <c r="A139" s="40" t="s">
        <v>162</v>
      </c>
      <c r="C139" s="366">
        <v>0</v>
      </c>
      <c r="D139" s="366">
        <v>0</v>
      </c>
      <c r="E139" s="366">
        <v>0</v>
      </c>
      <c r="F139" s="366">
        <v>0</v>
      </c>
      <c r="G139" s="366">
        <v>0</v>
      </c>
      <c r="H139" s="366">
        <v>0</v>
      </c>
      <c r="I139" s="15">
        <f>F139+G139+H139+E139+C139+D139</f>
        <v>0</v>
      </c>
    </row>
    <row r="142" spans="1:9" x14ac:dyDescent="0.15">
      <c r="A142" s="40" t="s">
        <v>151</v>
      </c>
      <c r="B142" s="17"/>
      <c r="C142" s="18" t="s">
        <v>1072</v>
      </c>
      <c r="D142" s="18" t="s">
        <v>152</v>
      </c>
      <c r="E142" s="18" t="s">
        <v>153</v>
      </c>
      <c r="F142" s="353" t="s">
        <v>154</v>
      </c>
      <c r="G142" s="18" t="s">
        <v>1098</v>
      </c>
      <c r="H142" s="101" t="s">
        <v>1100</v>
      </c>
      <c r="I142" s="18"/>
    </row>
    <row r="143" spans="1:9" x14ac:dyDescent="0.15">
      <c r="A143" s="49" t="s">
        <v>573</v>
      </c>
      <c r="B143" s="18" t="s">
        <v>156</v>
      </c>
      <c r="C143" s="18" t="s">
        <v>1073</v>
      </c>
      <c r="D143" s="19" t="s">
        <v>157</v>
      </c>
      <c r="E143" s="19" t="s">
        <v>158</v>
      </c>
      <c r="F143" s="19" t="s">
        <v>1102</v>
      </c>
      <c r="G143" s="18" t="s">
        <v>1099</v>
      </c>
      <c r="H143" s="101" t="s">
        <v>1101</v>
      </c>
      <c r="I143" s="18" t="s">
        <v>160</v>
      </c>
    </row>
    <row r="144" spans="1:9" x14ac:dyDescent="0.15">
      <c r="B144" s="17"/>
      <c r="C144" s="17"/>
      <c r="D144" s="18"/>
      <c r="E144" s="18"/>
      <c r="F144" s="18"/>
      <c r="G144" s="18"/>
      <c r="H144" s="18"/>
      <c r="I144" s="18"/>
    </row>
    <row r="145" spans="1:9" x14ac:dyDescent="0.15">
      <c r="A145" s="40" t="s">
        <v>553</v>
      </c>
      <c r="C145" s="366">
        <v>0</v>
      </c>
      <c r="D145" s="366">
        <v>0</v>
      </c>
      <c r="E145" s="366">
        <v>0</v>
      </c>
      <c r="F145" s="366">
        <v>0</v>
      </c>
      <c r="G145" s="366">
        <v>1</v>
      </c>
      <c r="H145" s="366">
        <v>0</v>
      </c>
      <c r="I145" s="15">
        <f>F145+G145+H145+E145+C145+D145</f>
        <v>1</v>
      </c>
    </row>
    <row r="146" spans="1:9" x14ac:dyDescent="0.15">
      <c r="A146" s="40" t="s">
        <v>162</v>
      </c>
      <c r="C146" s="366">
        <v>0</v>
      </c>
      <c r="D146" s="366">
        <v>0</v>
      </c>
      <c r="E146" s="366">
        <v>0</v>
      </c>
      <c r="F146" s="366">
        <v>0</v>
      </c>
      <c r="G146" s="366">
        <v>0</v>
      </c>
      <c r="H146" s="366">
        <v>0</v>
      </c>
      <c r="I146" s="15">
        <f>F146+G146+H146+E146+C146+D146</f>
        <v>0</v>
      </c>
    </row>
    <row r="149" spans="1:9" x14ac:dyDescent="0.15">
      <c r="A149" s="40" t="s">
        <v>151</v>
      </c>
      <c r="B149" s="17"/>
      <c r="C149" s="18" t="s">
        <v>1072</v>
      </c>
      <c r="D149" s="18" t="s">
        <v>152</v>
      </c>
      <c r="E149" s="18" t="s">
        <v>153</v>
      </c>
      <c r="F149" s="18" t="s">
        <v>154</v>
      </c>
      <c r="G149" s="18" t="s">
        <v>1098</v>
      </c>
      <c r="H149" s="101" t="s">
        <v>1100</v>
      </c>
      <c r="I149" s="18"/>
    </row>
    <row r="150" spans="1:9" ht="24" x14ac:dyDescent="0.15">
      <c r="A150" s="49" t="s">
        <v>574</v>
      </c>
      <c r="B150" s="18" t="s">
        <v>156</v>
      </c>
      <c r="C150" s="18" t="s">
        <v>1073</v>
      </c>
      <c r="D150" s="19" t="s">
        <v>157</v>
      </c>
      <c r="E150" s="19" t="s">
        <v>158</v>
      </c>
      <c r="F150" s="19" t="s">
        <v>1102</v>
      </c>
      <c r="G150" s="18" t="s">
        <v>1099</v>
      </c>
      <c r="H150" s="101" t="s">
        <v>1101</v>
      </c>
      <c r="I150" s="18" t="s">
        <v>160</v>
      </c>
    </row>
    <row r="151" spans="1:9" x14ac:dyDescent="0.15">
      <c r="B151" s="17"/>
      <c r="C151" s="17"/>
      <c r="D151" s="18"/>
      <c r="E151" s="18"/>
      <c r="F151" s="18"/>
      <c r="G151" s="18"/>
      <c r="H151" s="18"/>
      <c r="I151" s="18"/>
    </row>
    <row r="152" spans="1:9" x14ac:dyDescent="0.15">
      <c r="A152" s="40" t="s">
        <v>553</v>
      </c>
      <c r="C152" s="390">
        <v>0</v>
      </c>
      <c r="D152" s="390">
        <v>0</v>
      </c>
      <c r="E152" s="390">
        <v>0</v>
      </c>
      <c r="F152" s="390">
        <v>0</v>
      </c>
      <c r="G152" s="390">
        <v>0</v>
      </c>
      <c r="H152" s="390">
        <v>0</v>
      </c>
      <c r="I152" s="15">
        <f>F152+G152+H152+E152+C152+D152</f>
        <v>0</v>
      </c>
    </row>
    <row r="153" spans="1:9" x14ac:dyDescent="0.15">
      <c r="A153" s="40" t="s">
        <v>162</v>
      </c>
      <c r="C153" s="390">
        <v>0</v>
      </c>
      <c r="D153" s="390">
        <v>0</v>
      </c>
      <c r="E153" s="390">
        <v>0</v>
      </c>
      <c r="F153" s="390">
        <v>0</v>
      </c>
      <c r="G153" s="390">
        <v>0</v>
      </c>
      <c r="H153" s="390">
        <v>0</v>
      </c>
      <c r="I153" s="15">
        <f>F153+G153+H153+E153+C153+D153</f>
        <v>0</v>
      </c>
    </row>
    <row r="156" spans="1:9" x14ac:dyDescent="0.15">
      <c r="A156" s="40" t="s">
        <v>151</v>
      </c>
      <c r="B156" s="17"/>
      <c r="C156" s="18" t="s">
        <v>1072</v>
      </c>
      <c r="D156" s="18" t="s">
        <v>152</v>
      </c>
      <c r="E156" s="18" t="s">
        <v>153</v>
      </c>
      <c r="F156" s="18" t="s">
        <v>154</v>
      </c>
      <c r="G156" s="18" t="s">
        <v>1098</v>
      </c>
      <c r="H156" s="101" t="s">
        <v>1100</v>
      </c>
      <c r="I156" s="18"/>
    </row>
    <row r="157" spans="1:9" ht="24" x14ac:dyDescent="0.15">
      <c r="A157" s="49" t="s">
        <v>575</v>
      </c>
      <c r="B157" s="18" t="s">
        <v>156</v>
      </c>
      <c r="C157" s="18" t="s">
        <v>1073</v>
      </c>
      <c r="D157" s="19" t="s">
        <v>157</v>
      </c>
      <c r="E157" s="19" t="s">
        <v>158</v>
      </c>
      <c r="F157" s="19" t="s">
        <v>1102</v>
      </c>
      <c r="G157" s="18" t="s">
        <v>1099</v>
      </c>
      <c r="H157" s="101" t="s">
        <v>1101</v>
      </c>
      <c r="I157" s="18" t="s">
        <v>160</v>
      </c>
    </row>
    <row r="158" spans="1:9" x14ac:dyDescent="0.15">
      <c r="B158" s="17"/>
      <c r="C158" s="17"/>
      <c r="D158" s="18"/>
      <c r="E158" s="18"/>
      <c r="F158" s="18"/>
      <c r="G158" s="18"/>
      <c r="H158" s="18"/>
      <c r="I158" s="18"/>
    </row>
    <row r="159" spans="1:9" x14ac:dyDescent="0.15">
      <c r="A159" s="40" t="s">
        <v>553</v>
      </c>
      <c r="C159" s="390">
        <v>0</v>
      </c>
      <c r="D159" s="390">
        <v>0</v>
      </c>
      <c r="E159" s="390">
        <v>0</v>
      </c>
      <c r="F159" s="390">
        <v>0</v>
      </c>
      <c r="G159" s="390">
        <v>0</v>
      </c>
      <c r="H159" s="390">
        <v>0</v>
      </c>
      <c r="I159" s="15">
        <f>F159+G159+H159+E159+C159+D159</f>
        <v>0</v>
      </c>
    </row>
    <row r="160" spans="1:9" x14ac:dyDescent="0.15">
      <c r="A160" s="40" t="s">
        <v>162</v>
      </c>
      <c r="C160" s="390">
        <v>0</v>
      </c>
      <c r="D160" s="390">
        <v>0</v>
      </c>
      <c r="E160" s="390">
        <v>0</v>
      </c>
      <c r="F160" s="390">
        <v>0</v>
      </c>
      <c r="G160" s="390">
        <v>0</v>
      </c>
      <c r="H160" s="390">
        <v>0</v>
      </c>
      <c r="I160" s="15">
        <f>F160+G160+H160+E160+C160+D160</f>
        <v>0</v>
      </c>
    </row>
    <row r="163" spans="1:15" x14ac:dyDescent="0.15">
      <c r="A163" s="40" t="s">
        <v>151</v>
      </c>
      <c r="B163" s="17"/>
      <c r="C163" s="18" t="s">
        <v>1072</v>
      </c>
      <c r="D163" s="18" t="s">
        <v>152</v>
      </c>
      <c r="E163" s="18" t="s">
        <v>153</v>
      </c>
      <c r="F163" s="18" t="s">
        <v>154</v>
      </c>
      <c r="G163" s="18" t="s">
        <v>1098</v>
      </c>
      <c r="H163" s="101" t="s">
        <v>1100</v>
      </c>
      <c r="I163" s="18"/>
    </row>
    <row r="164" spans="1:15" x14ac:dyDescent="0.15">
      <c r="A164" s="49" t="s">
        <v>576</v>
      </c>
      <c r="B164" s="18" t="s">
        <v>156</v>
      </c>
      <c r="C164" s="18" t="s">
        <v>1073</v>
      </c>
      <c r="D164" s="19" t="s">
        <v>157</v>
      </c>
      <c r="E164" s="19" t="s">
        <v>158</v>
      </c>
      <c r="F164" s="19" t="s">
        <v>1102</v>
      </c>
      <c r="G164" s="18" t="s">
        <v>1099</v>
      </c>
      <c r="H164" s="101" t="s">
        <v>1101</v>
      </c>
      <c r="I164" s="18" t="s">
        <v>160</v>
      </c>
    </row>
    <row r="165" spans="1:15" x14ac:dyDescent="0.15">
      <c r="B165" s="17"/>
      <c r="C165" s="17"/>
      <c r="D165" s="18"/>
      <c r="E165" s="18"/>
      <c r="F165" s="18"/>
      <c r="G165" s="18"/>
      <c r="H165" s="18"/>
      <c r="I165" s="18"/>
    </row>
    <row r="166" spans="1:15" x14ac:dyDescent="0.15">
      <c r="A166" s="40" t="s">
        <v>553</v>
      </c>
      <c r="C166" s="351">
        <v>0</v>
      </c>
      <c r="D166" s="351">
        <v>0</v>
      </c>
      <c r="E166" s="351">
        <v>0</v>
      </c>
      <c r="F166" s="15">
        <v>7</v>
      </c>
      <c r="G166" s="351">
        <v>2</v>
      </c>
      <c r="H166" s="351">
        <v>2</v>
      </c>
      <c r="I166" s="15">
        <f>SUM(C166:H166)</f>
        <v>11</v>
      </c>
      <c r="J166" s="351"/>
    </row>
    <row r="167" spans="1:15" x14ac:dyDescent="0.15">
      <c r="A167" s="40" t="s">
        <v>162</v>
      </c>
      <c r="C167" s="351">
        <v>0</v>
      </c>
      <c r="D167" s="351">
        <v>0</v>
      </c>
      <c r="E167" s="351">
        <v>0</v>
      </c>
      <c r="F167" s="15">
        <v>36</v>
      </c>
      <c r="G167" s="351">
        <v>2</v>
      </c>
      <c r="H167" s="351">
        <v>1</v>
      </c>
      <c r="I167" s="15">
        <f>F167+G167+H167+E167+C167+D167</f>
        <v>39</v>
      </c>
    </row>
    <row r="170" spans="1:15" x14ac:dyDescent="0.15">
      <c r="A170" s="40" t="s">
        <v>151</v>
      </c>
      <c r="B170" s="17"/>
      <c r="C170" s="18" t="s">
        <v>1072</v>
      </c>
      <c r="D170" s="18" t="s">
        <v>152</v>
      </c>
      <c r="E170" s="18" t="s">
        <v>153</v>
      </c>
      <c r="F170" s="18" t="s">
        <v>154</v>
      </c>
      <c r="G170" s="18" t="s">
        <v>1098</v>
      </c>
      <c r="H170" s="101" t="s">
        <v>1100</v>
      </c>
      <c r="I170" s="18"/>
    </row>
    <row r="171" spans="1:15" x14ac:dyDescent="0.15">
      <c r="A171" s="49" t="s">
        <v>577</v>
      </c>
      <c r="B171" s="18" t="s">
        <v>156</v>
      </c>
      <c r="C171" s="18" t="s">
        <v>1073</v>
      </c>
      <c r="D171" s="19" t="s">
        <v>157</v>
      </c>
      <c r="E171" s="19" t="s">
        <v>158</v>
      </c>
      <c r="F171" s="19" t="s">
        <v>1102</v>
      </c>
      <c r="G171" s="18" t="s">
        <v>1099</v>
      </c>
      <c r="H171" s="101" t="s">
        <v>1101</v>
      </c>
      <c r="I171" s="18" t="s">
        <v>160</v>
      </c>
    </row>
    <row r="172" spans="1:15" x14ac:dyDescent="0.15">
      <c r="B172" s="17"/>
      <c r="C172" s="17"/>
      <c r="D172" s="18"/>
      <c r="E172" s="18"/>
      <c r="F172" s="18"/>
      <c r="G172" s="18"/>
      <c r="H172" s="18"/>
      <c r="I172" s="18"/>
    </row>
    <row r="173" spans="1:15" x14ac:dyDescent="0.15">
      <c r="A173" s="40" t="s">
        <v>553</v>
      </c>
      <c r="C173" s="351">
        <v>0</v>
      </c>
      <c r="D173" s="351">
        <v>0</v>
      </c>
      <c r="E173" s="351">
        <v>0</v>
      </c>
      <c r="F173" s="351">
        <v>0</v>
      </c>
      <c r="G173" s="351">
        <v>0</v>
      </c>
      <c r="H173" s="351">
        <v>0</v>
      </c>
      <c r="I173" s="15">
        <f>F173+G173+H173+E173+C173+D173</f>
        <v>0</v>
      </c>
    </row>
    <row r="174" spans="1:15" x14ac:dyDescent="0.15">
      <c r="A174" s="40" t="s">
        <v>162</v>
      </c>
      <c r="C174" s="366">
        <v>0</v>
      </c>
      <c r="D174" s="366">
        <v>0</v>
      </c>
      <c r="E174" s="366">
        <v>0</v>
      </c>
      <c r="F174" s="366">
        <v>0</v>
      </c>
      <c r="G174" s="366">
        <v>0</v>
      </c>
      <c r="H174" s="366">
        <v>0</v>
      </c>
      <c r="I174" s="15">
        <f>F174+G174+H174+E174+C174+D174</f>
        <v>0</v>
      </c>
      <c r="O174" s="357"/>
    </row>
    <row r="175" spans="1:15" x14ac:dyDescent="0.15">
      <c r="O175" s="357"/>
    </row>
    <row r="176" spans="1:15" x14ac:dyDescent="0.15">
      <c r="O176" s="357"/>
    </row>
    <row r="177" spans="1:19" x14ac:dyDescent="0.15">
      <c r="A177" s="40" t="s">
        <v>151</v>
      </c>
      <c r="B177" s="17"/>
      <c r="C177" s="18" t="s">
        <v>1072</v>
      </c>
      <c r="D177" s="18" t="s">
        <v>152</v>
      </c>
      <c r="E177" s="18" t="s">
        <v>153</v>
      </c>
      <c r="F177" s="18" t="s">
        <v>154</v>
      </c>
      <c r="G177" s="18" t="s">
        <v>1098</v>
      </c>
      <c r="H177" s="101" t="s">
        <v>1100</v>
      </c>
      <c r="I177" s="18"/>
      <c r="O177" s="357"/>
    </row>
    <row r="178" spans="1:19" x14ac:dyDescent="0.15">
      <c r="A178" s="49" t="s">
        <v>578</v>
      </c>
      <c r="B178" s="18" t="s">
        <v>156</v>
      </c>
      <c r="C178" s="18" t="s">
        <v>1073</v>
      </c>
      <c r="D178" s="19" t="s">
        <v>157</v>
      </c>
      <c r="E178" s="19" t="s">
        <v>158</v>
      </c>
      <c r="F178" s="19" t="s">
        <v>1102</v>
      </c>
      <c r="G178" s="18" t="s">
        <v>1099</v>
      </c>
      <c r="H178" s="101" t="s">
        <v>1101</v>
      </c>
      <c r="I178" s="18" t="s">
        <v>160</v>
      </c>
      <c r="O178" s="357"/>
    </row>
    <row r="179" spans="1:19" x14ac:dyDescent="0.15">
      <c r="B179" s="17"/>
      <c r="C179" s="17"/>
      <c r="D179" s="18"/>
      <c r="E179" s="18"/>
      <c r="F179" s="18"/>
      <c r="G179" s="18"/>
      <c r="H179" s="18"/>
      <c r="I179" s="18"/>
      <c r="O179" s="357"/>
    </row>
    <row r="180" spans="1:19" x14ac:dyDescent="0.15">
      <c r="A180" s="40" t="s">
        <v>553</v>
      </c>
      <c r="C180" s="366">
        <v>0</v>
      </c>
      <c r="D180" s="366">
        <v>0</v>
      </c>
      <c r="E180" s="366">
        <v>0</v>
      </c>
      <c r="F180" s="366">
        <v>0</v>
      </c>
      <c r="G180" s="366">
        <v>1</v>
      </c>
      <c r="H180" s="366">
        <v>0</v>
      </c>
      <c r="I180" s="15">
        <f>F180+G180+H180+E180+C180+D180</f>
        <v>1</v>
      </c>
      <c r="O180" s="357"/>
    </row>
    <row r="181" spans="1:19" x14ac:dyDescent="0.15">
      <c r="A181" s="40" t="s">
        <v>162</v>
      </c>
      <c r="C181" s="366">
        <v>0</v>
      </c>
      <c r="D181" s="366">
        <v>0</v>
      </c>
      <c r="E181" s="366">
        <v>0</v>
      </c>
      <c r="F181" s="366">
        <v>0</v>
      </c>
      <c r="G181" s="366">
        <v>0</v>
      </c>
      <c r="H181" s="366">
        <v>0</v>
      </c>
      <c r="I181" s="15">
        <f>F181+G181+H181+E181+C181+D181</f>
        <v>0</v>
      </c>
      <c r="O181" s="357"/>
    </row>
    <row r="182" spans="1:19" x14ac:dyDescent="0.15">
      <c r="O182" s="357"/>
    </row>
    <row r="183" spans="1:19" x14ac:dyDescent="0.15">
      <c r="O183" s="357"/>
    </row>
    <row r="184" spans="1:19" x14ac:dyDescent="0.15">
      <c r="A184" s="40" t="s">
        <v>151</v>
      </c>
      <c r="B184" s="17"/>
      <c r="C184" s="18" t="s">
        <v>1072</v>
      </c>
      <c r="D184" s="18" t="s">
        <v>152</v>
      </c>
      <c r="E184" s="18" t="s">
        <v>153</v>
      </c>
      <c r="F184" s="18" t="s">
        <v>154</v>
      </c>
      <c r="G184" s="18" t="s">
        <v>1098</v>
      </c>
      <c r="H184" s="101" t="s">
        <v>1100</v>
      </c>
      <c r="I184" s="18"/>
      <c r="O184" s="357"/>
    </row>
    <row r="185" spans="1:19" x14ac:dyDescent="0.15">
      <c r="A185" s="49" t="s">
        <v>579</v>
      </c>
      <c r="B185" s="18" t="s">
        <v>156</v>
      </c>
      <c r="C185" s="18" t="s">
        <v>1073</v>
      </c>
      <c r="D185" s="19" t="s">
        <v>157</v>
      </c>
      <c r="E185" s="19" t="s">
        <v>158</v>
      </c>
      <c r="F185" s="19" t="s">
        <v>1102</v>
      </c>
      <c r="G185" s="18" t="s">
        <v>1099</v>
      </c>
      <c r="H185" s="101" t="s">
        <v>1101</v>
      </c>
      <c r="I185" s="18" t="s">
        <v>160</v>
      </c>
      <c r="O185" s="357"/>
    </row>
    <row r="186" spans="1:19" x14ac:dyDescent="0.15">
      <c r="B186" s="17"/>
      <c r="C186" s="17"/>
      <c r="D186" s="18"/>
      <c r="E186" s="18"/>
      <c r="F186" s="18"/>
      <c r="G186" s="18"/>
      <c r="H186" s="18"/>
      <c r="I186" s="18"/>
      <c r="O186" s="357"/>
    </row>
    <row r="187" spans="1:19" x14ac:dyDescent="0.15">
      <c r="A187" s="40" t="s">
        <v>553</v>
      </c>
      <c r="C187" s="366">
        <v>0</v>
      </c>
      <c r="D187" s="366">
        <v>0</v>
      </c>
      <c r="E187" s="366">
        <v>0</v>
      </c>
      <c r="F187" s="366">
        <v>1</v>
      </c>
      <c r="G187" s="366">
        <v>0</v>
      </c>
      <c r="H187" s="366">
        <v>0</v>
      </c>
      <c r="I187" s="15">
        <f>F187+G187+H187+E187+C187+D187</f>
        <v>1</v>
      </c>
      <c r="O187" s="357"/>
      <c r="P187" s="99"/>
      <c r="Q187" s="99"/>
      <c r="R187" s="99"/>
      <c r="S187" s="99"/>
    </row>
    <row r="188" spans="1:19" ht="13" x14ac:dyDescent="0.15">
      <c r="A188" s="40" t="s">
        <v>162</v>
      </c>
      <c r="C188" s="366">
        <v>0</v>
      </c>
      <c r="D188" s="366">
        <v>0</v>
      </c>
      <c r="E188" s="366">
        <v>0</v>
      </c>
      <c r="F188" s="366">
        <v>0</v>
      </c>
      <c r="G188" s="366">
        <v>0</v>
      </c>
      <c r="H188" s="366">
        <v>0</v>
      </c>
      <c r="I188" s="15">
        <f>F188+G188+H188+E188+C188+D188</f>
        <v>0</v>
      </c>
      <c r="O188" s="360"/>
      <c r="P188" s="358"/>
      <c r="Q188" s="358"/>
      <c r="R188" s="358"/>
      <c r="S188" s="358"/>
    </row>
    <row r="189" spans="1:19" ht="13" x14ac:dyDescent="0.15">
      <c r="O189" s="360"/>
      <c r="P189" s="358"/>
      <c r="Q189" s="358"/>
      <c r="R189" s="358"/>
      <c r="S189" s="358"/>
    </row>
    <row r="190" spans="1:19" ht="13" x14ac:dyDescent="0.15">
      <c r="O190" s="360"/>
      <c r="P190" s="358"/>
      <c r="Q190" s="358"/>
      <c r="R190" s="358"/>
      <c r="S190" s="358"/>
    </row>
    <row r="191" spans="1:19" x14ac:dyDescent="0.15">
      <c r="A191" s="40" t="s">
        <v>151</v>
      </c>
      <c r="B191" s="17"/>
      <c r="C191" s="18" t="s">
        <v>1072</v>
      </c>
      <c r="D191" s="18" t="s">
        <v>152</v>
      </c>
      <c r="E191" s="18" t="s">
        <v>153</v>
      </c>
      <c r="F191" s="18" t="s">
        <v>154</v>
      </c>
      <c r="G191" s="18" t="s">
        <v>1098</v>
      </c>
      <c r="H191" s="101" t="s">
        <v>1100</v>
      </c>
      <c r="I191" s="18"/>
      <c r="O191" s="357"/>
      <c r="P191" s="99"/>
      <c r="Q191" s="99"/>
      <c r="R191" s="99"/>
      <c r="S191" s="99"/>
    </row>
    <row r="192" spans="1:19" ht="24" x14ac:dyDescent="0.15">
      <c r="A192" s="49" t="s">
        <v>580</v>
      </c>
      <c r="B192" s="18" t="s">
        <v>156</v>
      </c>
      <c r="C192" s="18" t="s">
        <v>1073</v>
      </c>
      <c r="D192" s="19" t="s">
        <v>157</v>
      </c>
      <c r="E192" s="19" t="s">
        <v>158</v>
      </c>
      <c r="F192" s="19" t="s">
        <v>1102</v>
      </c>
      <c r="G192" s="18" t="s">
        <v>1099</v>
      </c>
      <c r="H192" s="101" t="s">
        <v>1101</v>
      </c>
      <c r="I192" s="18" t="s">
        <v>160</v>
      </c>
      <c r="O192" s="357"/>
    </row>
    <row r="193" spans="1:15" x14ac:dyDescent="0.15">
      <c r="B193" s="17"/>
      <c r="C193" s="17"/>
      <c r="D193" s="18"/>
      <c r="E193" s="18"/>
      <c r="F193" s="18"/>
      <c r="G193" s="18"/>
      <c r="H193" s="18"/>
      <c r="I193" s="18"/>
      <c r="O193" s="357"/>
    </row>
    <row r="194" spans="1:15" x14ac:dyDescent="0.15">
      <c r="A194" s="40" t="s">
        <v>553</v>
      </c>
      <c r="C194" s="351">
        <v>0</v>
      </c>
      <c r="D194" s="351">
        <v>0</v>
      </c>
      <c r="E194" s="351">
        <v>0</v>
      </c>
      <c r="F194" s="346">
        <v>2</v>
      </c>
      <c r="G194" s="351">
        <v>0</v>
      </c>
      <c r="H194" s="351">
        <v>0</v>
      </c>
      <c r="I194" s="15">
        <f>F194+G194+H194+E194+C194+D194</f>
        <v>2</v>
      </c>
    </row>
    <row r="195" spans="1:15" x14ac:dyDescent="0.15">
      <c r="A195" s="40" t="s">
        <v>162</v>
      </c>
      <c r="C195" s="351">
        <v>0</v>
      </c>
      <c r="D195" s="351">
        <v>0</v>
      </c>
      <c r="E195" s="351">
        <v>0</v>
      </c>
      <c r="F195" s="351">
        <v>17</v>
      </c>
      <c r="G195" s="351">
        <v>13</v>
      </c>
      <c r="H195" s="351">
        <v>9</v>
      </c>
      <c r="I195" s="15">
        <f>F195+G195+H195+E195+C195+D195</f>
        <v>39</v>
      </c>
    </row>
    <row r="198" spans="1:15" ht="13" x14ac:dyDescent="0.15">
      <c r="A198" s="40" t="s">
        <v>151</v>
      </c>
      <c r="B198" s="17"/>
      <c r="C198" s="18" t="s">
        <v>1072</v>
      </c>
      <c r="D198" s="18" t="s">
        <v>152</v>
      </c>
      <c r="E198" s="18" t="s">
        <v>153</v>
      </c>
      <c r="F198" s="18" t="s">
        <v>154</v>
      </c>
      <c r="G198" s="18" t="s">
        <v>1098</v>
      </c>
      <c r="H198" s="101" t="s">
        <v>1100</v>
      </c>
      <c r="I198" s="18"/>
      <c r="J198" s="99"/>
      <c r="K198" s="386"/>
      <c r="L198" s="386"/>
      <c r="M198" s="386"/>
      <c r="N198" s="386"/>
    </row>
    <row r="199" spans="1:15" ht="13" x14ac:dyDescent="0.15">
      <c r="A199" s="49" t="s">
        <v>581</v>
      </c>
      <c r="B199" s="18" t="s">
        <v>156</v>
      </c>
      <c r="C199" s="18" t="s">
        <v>1073</v>
      </c>
      <c r="D199" s="19" t="s">
        <v>157</v>
      </c>
      <c r="E199" s="19" t="s">
        <v>158</v>
      </c>
      <c r="F199" s="19" t="s">
        <v>1102</v>
      </c>
      <c r="G199" s="18" t="s">
        <v>1099</v>
      </c>
      <c r="H199" s="101" t="s">
        <v>1101</v>
      </c>
      <c r="I199" s="18" t="s">
        <v>160</v>
      </c>
      <c r="J199" s="384"/>
      <c r="K199" s="385"/>
      <c r="L199" s="385"/>
      <c r="M199" s="385"/>
      <c r="N199" s="385"/>
    </row>
    <row r="200" spans="1:15" ht="13" x14ac:dyDescent="0.15">
      <c r="B200" s="17"/>
      <c r="C200" s="17"/>
      <c r="D200" s="18"/>
      <c r="E200" s="18"/>
      <c r="F200" s="18"/>
      <c r="G200" s="18"/>
      <c r="H200" s="18"/>
      <c r="I200" s="18"/>
      <c r="J200" s="384"/>
      <c r="K200" s="385"/>
      <c r="L200" s="385"/>
      <c r="M200" s="385"/>
      <c r="N200" s="385"/>
    </row>
    <row r="201" spans="1:15" ht="13" x14ac:dyDescent="0.15">
      <c r="A201" s="40" t="s">
        <v>553</v>
      </c>
      <c r="C201" s="351">
        <v>0</v>
      </c>
      <c r="D201" s="351">
        <v>0</v>
      </c>
      <c r="E201" s="351">
        <v>0</v>
      </c>
      <c r="F201" s="351">
        <v>1</v>
      </c>
      <c r="G201" s="351">
        <v>0</v>
      </c>
      <c r="H201" s="351">
        <v>0</v>
      </c>
      <c r="I201" s="15">
        <f>F201+G201+H201+E201+C201+D201</f>
        <v>1</v>
      </c>
      <c r="J201" s="384"/>
      <c r="K201" s="385"/>
      <c r="L201" s="385"/>
      <c r="M201" s="385"/>
      <c r="N201" s="385"/>
    </row>
    <row r="202" spans="1:15" ht="13" x14ac:dyDescent="0.15">
      <c r="A202" s="40" t="s">
        <v>162</v>
      </c>
      <c r="C202" s="351">
        <v>0</v>
      </c>
      <c r="D202" s="351">
        <v>0</v>
      </c>
      <c r="E202" s="351">
        <v>1</v>
      </c>
      <c r="F202" s="351">
        <v>5</v>
      </c>
      <c r="G202" s="351">
        <v>0</v>
      </c>
      <c r="H202" s="351">
        <v>0</v>
      </c>
      <c r="I202" s="15">
        <f>F202+G202+H202+E202+C202+D202</f>
        <v>6</v>
      </c>
      <c r="J202" s="384"/>
      <c r="K202" s="385"/>
      <c r="L202" s="385"/>
      <c r="M202" s="385"/>
      <c r="N202" s="385"/>
    </row>
    <row r="203" spans="1:15" ht="13" x14ac:dyDescent="0.15">
      <c r="J203" s="384"/>
      <c r="K203" s="385"/>
      <c r="L203" s="385"/>
      <c r="M203" s="385"/>
      <c r="N203" s="385"/>
    </row>
    <row r="204" spans="1:15" ht="13" x14ac:dyDescent="0.15">
      <c r="J204" s="384"/>
      <c r="K204" s="385"/>
      <c r="L204" s="385"/>
      <c r="M204" s="385"/>
      <c r="N204" s="385"/>
    </row>
    <row r="205" spans="1:15" ht="13" x14ac:dyDescent="0.15">
      <c r="A205" s="40" t="s">
        <v>151</v>
      </c>
      <c r="B205" s="17"/>
      <c r="C205" s="18" t="s">
        <v>1072</v>
      </c>
      <c r="D205" s="18" t="s">
        <v>152</v>
      </c>
      <c r="E205" s="18" t="s">
        <v>153</v>
      </c>
      <c r="F205" s="18" t="s">
        <v>154</v>
      </c>
      <c r="G205" s="18" t="s">
        <v>1098</v>
      </c>
      <c r="H205" s="101" t="s">
        <v>1100</v>
      </c>
      <c r="I205" s="18"/>
      <c r="J205" s="384"/>
      <c r="K205" s="385"/>
      <c r="L205" s="385"/>
      <c r="M205" s="385"/>
      <c r="N205" s="385"/>
    </row>
    <row r="206" spans="1:15" ht="13" x14ac:dyDescent="0.15">
      <c r="A206" s="49" t="s">
        <v>582</v>
      </c>
      <c r="B206" s="18" t="s">
        <v>156</v>
      </c>
      <c r="C206" s="18" t="s">
        <v>1073</v>
      </c>
      <c r="D206" s="19" t="s">
        <v>157</v>
      </c>
      <c r="E206" s="19" t="s">
        <v>158</v>
      </c>
      <c r="F206" s="19" t="s">
        <v>1102</v>
      </c>
      <c r="G206" s="18" t="s">
        <v>1099</v>
      </c>
      <c r="H206" s="101" t="s">
        <v>1101</v>
      </c>
      <c r="I206" s="18" t="s">
        <v>160</v>
      </c>
      <c r="J206" s="384"/>
      <c r="K206" s="385"/>
      <c r="L206" s="385"/>
      <c r="M206" s="385"/>
      <c r="N206" s="385"/>
    </row>
    <row r="207" spans="1:15" ht="13" x14ac:dyDescent="0.15">
      <c r="B207" s="17"/>
      <c r="I207" s="18"/>
      <c r="J207" s="384"/>
      <c r="K207" s="385"/>
      <c r="L207" s="385"/>
      <c r="M207" s="385"/>
      <c r="N207" s="385"/>
    </row>
    <row r="208" spans="1:15" ht="13" x14ac:dyDescent="0.15">
      <c r="A208" s="40" t="s">
        <v>553</v>
      </c>
      <c r="C208" s="351">
        <v>0</v>
      </c>
      <c r="D208" s="351">
        <v>0</v>
      </c>
      <c r="E208" s="351">
        <v>1</v>
      </c>
      <c r="F208" s="351">
        <v>0</v>
      </c>
      <c r="G208" s="351">
        <v>0</v>
      </c>
      <c r="H208" s="351">
        <v>0</v>
      </c>
      <c r="I208" s="15">
        <f>SUM(C208:H208)</f>
        <v>1</v>
      </c>
      <c r="J208" s="384"/>
      <c r="K208" s="385"/>
      <c r="L208" s="385"/>
      <c r="M208" s="385"/>
      <c r="N208" s="385"/>
    </row>
    <row r="209" spans="1:14" ht="13" x14ac:dyDescent="0.15">
      <c r="A209" s="40" t="s">
        <v>162</v>
      </c>
      <c r="C209" s="15">
        <v>0</v>
      </c>
      <c r="D209" s="15">
        <v>0</v>
      </c>
      <c r="E209" s="15">
        <v>2</v>
      </c>
      <c r="F209" s="15">
        <v>0</v>
      </c>
      <c r="G209" s="15">
        <v>0</v>
      </c>
      <c r="H209" s="15">
        <v>0</v>
      </c>
      <c r="I209" s="15">
        <f>SUM(C209:H209)</f>
        <v>2</v>
      </c>
      <c r="J209" s="384"/>
      <c r="K209" s="385"/>
      <c r="L209" s="385"/>
      <c r="M209" s="385"/>
      <c r="N209" s="385"/>
    </row>
    <row r="210" spans="1:14" ht="13" x14ac:dyDescent="0.15">
      <c r="J210" s="384"/>
      <c r="K210" s="385"/>
      <c r="L210" s="385"/>
      <c r="M210" s="385"/>
      <c r="N210" s="385"/>
    </row>
    <row r="211" spans="1:14" ht="13" x14ac:dyDescent="0.15">
      <c r="J211" s="384"/>
      <c r="K211" s="385"/>
      <c r="L211" s="385"/>
      <c r="M211" s="385"/>
      <c r="N211" s="385"/>
    </row>
    <row r="212" spans="1:14" ht="13" x14ac:dyDescent="0.15">
      <c r="A212" s="40" t="s">
        <v>151</v>
      </c>
      <c r="B212" s="17"/>
      <c r="C212" s="18" t="s">
        <v>1072</v>
      </c>
      <c r="D212" s="18" t="s">
        <v>152</v>
      </c>
      <c r="E212" s="18" t="s">
        <v>153</v>
      </c>
      <c r="F212" s="18" t="s">
        <v>154</v>
      </c>
      <c r="G212" s="18" t="s">
        <v>1098</v>
      </c>
      <c r="H212" s="101" t="s">
        <v>1100</v>
      </c>
      <c r="I212" s="18"/>
      <c r="J212" s="384"/>
      <c r="K212" s="385"/>
      <c r="L212" s="385"/>
      <c r="M212" s="385"/>
      <c r="N212" s="385"/>
    </row>
    <row r="213" spans="1:14" ht="13" x14ac:dyDescent="0.15">
      <c r="A213" s="49" t="s">
        <v>583</v>
      </c>
      <c r="B213" s="18" t="s">
        <v>156</v>
      </c>
      <c r="C213" s="18" t="s">
        <v>1073</v>
      </c>
      <c r="D213" s="19" t="s">
        <v>157</v>
      </c>
      <c r="E213" s="19" t="s">
        <v>158</v>
      </c>
      <c r="F213" s="19" t="s">
        <v>1102</v>
      </c>
      <c r="G213" s="18" t="s">
        <v>1099</v>
      </c>
      <c r="H213" s="101" t="s">
        <v>1101</v>
      </c>
      <c r="I213" s="18" t="s">
        <v>160</v>
      </c>
      <c r="J213" s="375"/>
      <c r="K213" s="377"/>
      <c r="L213" s="377"/>
      <c r="M213" s="377"/>
      <c r="N213" s="377"/>
    </row>
    <row r="214" spans="1:14" x14ac:dyDescent="0.15">
      <c r="B214" s="17"/>
      <c r="C214" s="15"/>
      <c r="I214" s="18"/>
      <c r="J214" s="376"/>
      <c r="K214" s="376"/>
      <c r="L214" s="357"/>
      <c r="M214" s="357"/>
      <c r="N214" s="357"/>
    </row>
    <row r="215" spans="1:14" x14ac:dyDescent="0.15">
      <c r="A215" s="40" t="s">
        <v>553</v>
      </c>
      <c r="C215" s="351">
        <v>0</v>
      </c>
      <c r="D215" s="351">
        <v>0</v>
      </c>
      <c r="E215" s="351">
        <v>0</v>
      </c>
      <c r="F215" s="351">
        <v>0</v>
      </c>
      <c r="G215" s="351">
        <v>0</v>
      </c>
      <c r="H215" s="351">
        <v>0</v>
      </c>
      <c r="I215" s="15">
        <f>SUM(C215:H215)</f>
        <v>0</v>
      </c>
      <c r="J215" s="27"/>
      <c r="K215" s="27"/>
      <c r="L215" s="99"/>
    </row>
    <row r="216" spans="1:14" x14ac:dyDescent="0.15">
      <c r="A216" s="40" t="s">
        <v>162</v>
      </c>
      <c r="C216" s="15">
        <v>0</v>
      </c>
      <c r="D216" s="15">
        <v>0</v>
      </c>
      <c r="E216" s="15">
        <v>0</v>
      </c>
      <c r="F216" s="15">
        <v>1</v>
      </c>
      <c r="G216" s="15">
        <v>0</v>
      </c>
      <c r="H216" s="15">
        <v>0</v>
      </c>
      <c r="I216" s="15">
        <f>SUM(C216:H216)</f>
        <v>1</v>
      </c>
      <c r="J216" s="27"/>
      <c r="K216" s="27"/>
      <c r="L216" s="99"/>
    </row>
    <row r="218" spans="1:14" ht="24" x14ac:dyDescent="0.15">
      <c r="C218" s="21" t="s">
        <v>1074</v>
      </c>
      <c r="D218" s="21" t="s">
        <v>177</v>
      </c>
      <c r="E218" s="21" t="s">
        <v>178</v>
      </c>
      <c r="F218" s="21" t="s">
        <v>179</v>
      </c>
      <c r="G218" s="21" t="s">
        <v>1104</v>
      </c>
      <c r="H218" s="21" t="s">
        <v>1106</v>
      </c>
      <c r="I218" s="21" t="s">
        <v>1108</v>
      </c>
      <c r="J218" s="27"/>
      <c r="K218" s="27"/>
      <c r="L218" s="99"/>
    </row>
    <row r="219" spans="1:14" x14ac:dyDescent="0.15">
      <c r="C219" s="138">
        <f>C215+C208+C201+C194+C187+C180+C173+C166+C159+C145+C152+C138+C131+C124+C117+C110+C103+C96+C89+C82+C73+C66+C60+C53+C46+C39+C32+C25+C18+C11</f>
        <v>0</v>
      </c>
      <c r="D219" s="138">
        <f>D215+D208+D201+D194+D187+D180+D173+D159+D152+D145+D138+D131+D166+D117+D110+D103+D96+D89+D82+D73+D60+D53+D46+D39+D32+D25+D18+D11+D66</f>
        <v>2</v>
      </c>
      <c r="E219" s="138">
        <f>E215+E208+E201+E194+E187+E180+E173+E159+E152+E145+E138+E131+E166+E117+E110+E103+E96+E89+E82+E73+E60+E53+E46+E39+E32+E25+E18+E11+E66</f>
        <v>21</v>
      </c>
      <c r="F219" s="138">
        <f>F11+F18+F25+F32+F39+F46+F53+F60+F66+F73+F82+F89+F96+F103+F110+F117+F124+F131+F138+F145+F152+F159+F166+F173+F180+F187+F194+F201+F208+F215</f>
        <v>41</v>
      </c>
      <c r="G219" s="138">
        <f>G216+G209+G201+G194+G187+G180+G173+G159+G152+G145+G138+G131+G166+G117+G110+G103+G96+G89+G82+G73+G60+G53+G46+G39+G32+G25+G18+G11+G66</f>
        <v>4</v>
      </c>
      <c r="H219" s="138">
        <f>H216+H209+H201+H194+H187+H180+H173+H159+H152+H145+H138+H131+H166+H117+H110+H103+H96+H89+H82+H73+H60+H53+H46+H39+H32+H25+H18+H11+H66</f>
        <v>2</v>
      </c>
      <c r="I219" s="138">
        <f>C219+D219+E219+F219+G219+H219</f>
        <v>70</v>
      </c>
      <c r="J219" s="27"/>
      <c r="K219" s="27"/>
      <c r="L219" s="99"/>
    </row>
    <row r="220" spans="1:14" x14ac:dyDescent="0.15">
      <c r="C220" s="15"/>
      <c r="J220" s="27"/>
      <c r="K220" s="27"/>
      <c r="L220" s="99"/>
    </row>
    <row r="221" spans="1:14" ht="24" x14ac:dyDescent="0.15">
      <c r="C221" s="21" t="s">
        <v>1075</v>
      </c>
      <c r="D221" s="21" t="s">
        <v>181</v>
      </c>
      <c r="E221" s="21" t="s">
        <v>182</v>
      </c>
      <c r="F221" s="21" t="s">
        <v>183</v>
      </c>
      <c r="G221" s="21" t="s">
        <v>1105</v>
      </c>
      <c r="H221" s="21" t="s">
        <v>1107</v>
      </c>
      <c r="I221" s="21" t="s">
        <v>1109</v>
      </c>
      <c r="J221" s="27"/>
      <c r="K221" s="27"/>
      <c r="L221" s="99"/>
    </row>
    <row r="222" spans="1:14" x14ac:dyDescent="0.15">
      <c r="C222" s="138">
        <f>C216+C209+C202+C195+C188+C181+C174+C167+C160+C153+C146+C139+C132+C125+C118+C111+C104+C97+C90+C83+C74+C61+C54+C47+C40+C33+C26+C19+C12+C67</f>
        <v>9</v>
      </c>
      <c r="D222" s="138">
        <f>D216+D209+D202+D195+D188+D181+D174+D167+D160+D153+D146+D139+D132+D125+D118+D111+D104+D97+D90+D83+D74+D61+D54+D47+D40+D33+D26+D19+D12+D67</f>
        <v>25</v>
      </c>
      <c r="E222" s="138">
        <f>E216+E209+E202+E195+E188+E181+E174+E167+E160+E153+E146+E139+E132+E125+E118+E111+E104+E97+E90+E83+E74+E61+E54+E47+E40+E33+E26+E19+E12+E67</f>
        <v>80</v>
      </c>
      <c r="F222" s="138">
        <f>F216+F209+F202+F195+F188+F181+F174+F167+F160+F153+F146+F139+F132+F125+F118+F111+F104+F97+F90+F83+F74+F61+F54+F47+F40+F33+F26+F19++F67</f>
        <v>137</v>
      </c>
      <c r="G222" s="138">
        <f>G216+G209+G202+G195+G188+G181+G174+G167+G160+G153+G146+G139+G132+G125+G118+G111+G104+G97+G90+G83+G74+G61+G54+G47+G40+G33+G26+G19+G12+G67</f>
        <v>17</v>
      </c>
      <c r="H222" s="138">
        <f>H216+H209+H202+H195+H188+H181+H174+H167+H160+H153+H146+H139+H132+H125+H118+H111+H104+H97+H90+H83+H74+H61+H54+H47+H40+H33+H26+H19+H12+H67</f>
        <v>14</v>
      </c>
      <c r="I222" s="138">
        <f>I216+I209+I202+I195+I188+I181+I174+I167+I160+I153+I146+I139+I132+I125+I118+I111+I104+I97+I90+I83+I74+I61+I54+I47+I40+I33+I26+I19+I12+I67</f>
        <v>284</v>
      </c>
      <c r="J222" s="27"/>
      <c r="K222" s="27"/>
      <c r="L222" s="99"/>
    </row>
    <row r="223" spans="1:14" s="20" customFormat="1" x14ac:dyDescent="0.15">
      <c r="A223" s="134"/>
      <c r="D223" s="22"/>
      <c r="E223" s="22"/>
      <c r="F223" s="22"/>
      <c r="G223" s="22"/>
      <c r="H223" s="22"/>
      <c r="I223" s="22"/>
      <c r="J223" s="27"/>
      <c r="K223" s="27"/>
      <c r="L223" s="99"/>
      <c r="M223" s="14"/>
      <c r="N223" s="14"/>
    </row>
    <row r="224" spans="1:14" s="20" customFormat="1" x14ac:dyDescent="0.15">
      <c r="A224" s="134"/>
      <c r="D224" s="22"/>
      <c r="E224" s="22"/>
      <c r="F224" s="22"/>
      <c r="G224" s="22"/>
      <c r="H224" s="22"/>
      <c r="I224" s="22"/>
      <c r="J224" s="27"/>
      <c r="K224" s="27"/>
      <c r="L224" s="99"/>
      <c r="M224" s="14"/>
      <c r="N224" s="14"/>
    </row>
    <row r="225" spans="1:12" x14ac:dyDescent="0.15">
      <c r="D225" s="14"/>
      <c r="E225" s="14"/>
      <c r="F225" s="14"/>
      <c r="G225" s="14"/>
      <c r="H225" s="14"/>
      <c r="I225" s="14"/>
      <c r="J225" s="27"/>
      <c r="K225" s="27"/>
      <c r="L225" s="99"/>
    </row>
    <row r="226" spans="1:12" x14ac:dyDescent="0.15">
      <c r="D226" s="14"/>
      <c r="E226" s="14"/>
      <c r="F226" s="14"/>
      <c r="G226" s="14"/>
      <c r="H226" s="14"/>
      <c r="I226" s="14"/>
      <c r="J226" s="27"/>
      <c r="K226" s="27"/>
      <c r="L226" s="99"/>
    </row>
    <row r="227" spans="1:12" x14ac:dyDescent="0.15">
      <c r="D227" s="14"/>
      <c r="E227" s="14"/>
      <c r="F227" s="14"/>
      <c r="G227" s="14"/>
      <c r="H227" s="14"/>
      <c r="I227" s="14"/>
      <c r="J227" s="27"/>
      <c r="K227" s="27"/>
      <c r="L227" s="99"/>
    </row>
    <row r="228" spans="1:12" ht="24" x14ac:dyDescent="0.15">
      <c r="A228" s="135" t="s">
        <v>185</v>
      </c>
      <c r="B228" s="25" t="s">
        <v>186</v>
      </c>
      <c r="C228" s="97" t="s">
        <v>1068</v>
      </c>
      <c r="D228" s="103" t="s">
        <v>1069</v>
      </c>
      <c r="E228" s="103" t="s">
        <v>1070</v>
      </c>
      <c r="F228" s="103" t="s">
        <v>1110</v>
      </c>
      <c r="G228" s="97" t="s">
        <v>1111</v>
      </c>
      <c r="H228" s="97" t="s">
        <v>1112</v>
      </c>
      <c r="I228" s="103" t="s">
        <v>160</v>
      </c>
      <c r="J228" s="27"/>
      <c r="K228" s="27"/>
      <c r="L228" s="99"/>
    </row>
    <row r="229" spans="1:12" x14ac:dyDescent="0.15">
      <c r="A229" s="136"/>
      <c r="B229" s="25" t="s">
        <v>187</v>
      </c>
      <c r="C229" s="31">
        <v>0</v>
      </c>
      <c r="D229" s="31">
        <v>20</v>
      </c>
      <c r="E229" s="31">
        <v>57</v>
      </c>
      <c r="F229" s="31">
        <v>43</v>
      </c>
      <c r="G229" s="32">
        <v>0</v>
      </c>
      <c r="H229" s="32">
        <v>0</v>
      </c>
      <c r="I229" s="31">
        <v>120</v>
      </c>
      <c r="J229" s="27"/>
      <c r="K229" s="27"/>
      <c r="L229" s="99"/>
    </row>
    <row r="230" spans="1:12" x14ac:dyDescent="0.15">
      <c r="A230" s="136"/>
      <c r="B230" s="25" t="s">
        <v>188</v>
      </c>
      <c r="C230" s="31">
        <v>0</v>
      </c>
      <c r="D230" s="32">
        <v>22</v>
      </c>
      <c r="E230" s="32">
        <v>43</v>
      </c>
      <c r="F230" s="32">
        <v>47</v>
      </c>
      <c r="G230" s="32">
        <v>0</v>
      </c>
      <c r="H230" s="32">
        <v>0</v>
      </c>
      <c r="I230" s="32">
        <v>112</v>
      </c>
      <c r="J230" s="27"/>
      <c r="K230" s="27"/>
      <c r="L230" s="99"/>
    </row>
    <row r="231" spans="1:12" x14ac:dyDescent="0.15">
      <c r="A231" s="136"/>
      <c r="B231" s="25" t="s">
        <v>189</v>
      </c>
      <c r="C231" s="31">
        <v>0</v>
      </c>
      <c r="D231" s="32">
        <v>26</v>
      </c>
      <c r="E231" s="32">
        <v>51</v>
      </c>
      <c r="F231" s="32">
        <v>27</v>
      </c>
      <c r="G231" s="32">
        <v>0</v>
      </c>
      <c r="H231" s="32">
        <v>0</v>
      </c>
      <c r="I231" s="32">
        <v>104</v>
      </c>
      <c r="J231" s="27"/>
      <c r="K231" s="27"/>
      <c r="L231" s="99"/>
    </row>
    <row r="232" spans="1:12" x14ac:dyDescent="0.15">
      <c r="A232" s="136"/>
      <c r="B232" s="25" t="s">
        <v>190</v>
      </c>
      <c r="C232" s="31">
        <v>0</v>
      </c>
      <c r="D232" s="32">
        <v>24</v>
      </c>
      <c r="E232" s="32">
        <v>50</v>
      </c>
      <c r="F232" s="32">
        <v>40</v>
      </c>
      <c r="G232" s="32">
        <v>0</v>
      </c>
      <c r="H232" s="32">
        <v>0</v>
      </c>
      <c r="I232" s="32">
        <v>114</v>
      </c>
      <c r="J232" s="27"/>
      <c r="K232" s="27"/>
      <c r="L232" s="99"/>
    </row>
    <row r="233" spans="1:12" x14ac:dyDescent="0.15">
      <c r="A233" s="136"/>
      <c r="B233" s="25" t="s">
        <v>191</v>
      </c>
      <c r="C233" s="31">
        <v>0</v>
      </c>
      <c r="D233" s="32">
        <v>24</v>
      </c>
      <c r="E233" s="32">
        <v>49</v>
      </c>
      <c r="F233" s="32">
        <v>45</v>
      </c>
      <c r="G233" s="32">
        <v>0</v>
      </c>
      <c r="H233" s="32">
        <v>0</v>
      </c>
      <c r="I233" s="32">
        <v>118</v>
      </c>
      <c r="J233" s="27"/>
      <c r="K233" s="27"/>
      <c r="L233" s="99"/>
    </row>
    <row r="234" spans="1:12" x14ac:dyDescent="0.15">
      <c r="A234" s="136"/>
      <c r="B234" s="25" t="s">
        <v>192</v>
      </c>
      <c r="C234" s="31">
        <v>0</v>
      </c>
      <c r="D234" s="32">
        <v>29</v>
      </c>
      <c r="E234" s="32">
        <v>50</v>
      </c>
      <c r="F234" s="32">
        <v>33</v>
      </c>
      <c r="G234" s="32">
        <v>0</v>
      </c>
      <c r="H234" s="32">
        <v>0</v>
      </c>
      <c r="I234" s="32">
        <v>112</v>
      </c>
      <c r="J234" s="27"/>
      <c r="K234" s="27"/>
      <c r="L234" s="99"/>
    </row>
    <row r="235" spans="1:12" x14ac:dyDescent="0.15">
      <c r="A235" s="136"/>
      <c r="B235" s="25" t="s">
        <v>193</v>
      </c>
      <c r="C235" s="31">
        <v>0</v>
      </c>
      <c r="D235" s="32">
        <v>29</v>
      </c>
      <c r="E235" s="32">
        <v>58</v>
      </c>
      <c r="F235" s="32">
        <v>52</v>
      </c>
      <c r="G235" s="32">
        <v>0</v>
      </c>
      <c r="H235" s="32">
        <v>0</v>
      </c>
      <c r="I235" s="32">
        <v>139</v>
      </c>
      <c r="J235" s="27"/>
      <c r="K235" s="27"/>
      <c r="L235" s="99"/>
    </row>
    <row r="236" spans="1:12" x14ac:dyDescent="0.15">
      <c r="A236" s="136"/>
      <c r="B236" s="25" t="s">
        <v>194</v>
      </c>
      <c r="C236" s="31">
        <v>0</v>
      </c>
      <c r="D236" s="32">
        <v>35</v>
      </c>
      <c r="E236" s="32">
        <v>45</v>
      </c>
      <c r="F236" s="32">
        <v>60</v>
      </c>
      <c r="G236" s="32">
        <v>0</v>
      </c>
      <c r="H236" s="32">
        <v>0</v>
      </c>
      <c r="I236" s="32">
        <v>140</v>
      </c>
      <c r="J236" s="27"/>
      <c r="K236" s="27"/>
      <c r="L236" s="99"/>
    </row>
    <row r="237" spans="1:12" x14ac:dyDescent="0.15">
      <c r="A237" s="136"/>
      <c r="B237" s="25" t="s">
        <v>195</v>
      </c>
      <c r="C237" s="31">
        <v>0</v>
      </c>
      <c r="D237" s="32">
        <v>37</v>
      </c>
      <c r="E237" s="32">
        <v>64</v>
      </c>
      <c r="F237" s="32">
        <v>39</v>
      </c>
      <c r="G237" s="32">
        <v>0</v>
      </c>
      <c r="H237" s="32">
        <v>0</v>
      </c>
      <c r="I237" s="32">
        <v>140</v>
      </c>
      <c r="J237" s="27"/>
      <c r="K237" s="27"/>
      <c r="L237" s="99"/>
    </row>
    <row r="238" spans="1:12" x14ac:dyDescent="0.15">
      <c r="A238" s="136"/>
      <c r="B238" s="25" t="s">
        <v>196</v>
      </c>
      <c r="C238" s="31">
        <v>0</v>
      </c>
      <c r="D238" s="32">
        <v>34</v>
      </c>
      <c r="E238" s="32">
        <v>64</v>
      </c>
      <c r="F238" s="32">
        <v>58</v>
      </c>
      <c r="G238" s="32">
        <v>0</v>
      </c>
      <c r="H238" s="32">
        <v>0</v>
      </c>
      <c r="I238" s="32">
        <v>156</v>
      </c>
      <c r="J238" s="27"/>
      <c r="K238" s="27"/>
      <c r="L238" s="99"/>
    </row>
    <row r="239" spans="1:12" x14ac:dyDescent="0.15">
      <c r="A239" s="136"/>
      <c r="B239" s="25" t="s">
        <v>197</v>
      </c>
      <c r="C239" s="31">
        <v>0</v>
      </c>
      <c r="D239" s="32">
        <v>39</v>
      </c>
      <c r="E239" s="32">
        <v>64</v>
      </c>
      <c r="F239" s="32">
        <v>47</v>
      </c>
      <c r="G239" s="32">
        <v>0</v>
      </c>
      <c r="H239" s="32">
        <v>0</v>
      </c>
      <c r="I239" s="32">
        <v>150</v>
      </c>
      <c r="J239" s="27"/>
      <c r="K239" s="27"/>
      <c r="L239" s="99"/>
    </row>
    <row r="240" spans="1:12" x14ac:dyDescent="0.15">
      <c r="A240" s="136"/>
      <c r="B240" s="25" t="s">
        <v>198</v>
      </c>
      <c r="C240" s="31">
        <v>0</v>
      </c>
      <c r="D240" s="32">
        <v>53</v>
      </c>
      <c r="E240" s="32">
        <v>73</v>
      </c>
      <c r="F240" s="32">
        <v>54</v>
      </c>
      <c r="G240" s="32">
        <v>0</v>
      </c>
      <c r="H240" s="32">
        <v>0</v>
      </c>
      <c r="I240" s="32">
        <v>180</v>
      </c>
      <c r="J240" s="27"/>
      <c r="K240" s="27"/>
      <c r="L240" s="99"/>
    </row>
    <row r="241" spans="1:12" x14ac:dyDescent="0.15">
      <c r="A241" s="136"/>
      <c r="B241" s="25" t="s">
        <v>199</v>
      </c>
      <c r="C241" s="31">
        <v>0</v>
      </c>
      <c r="D241" s="32">
        <v>40</v>
      </c>
      <c r="E241" s="32">
        <v>54</v>
      </c>
      <c r="F241" s="32">
        <v>43</v>
      </c>
      <c r="G241" s="32">
        <v>0</v>
      </c>
      <c r="H241" s="32">
        <v>0</v>
      </c>
      <c r="I241" s="32">
        <v>137</v>
      </c>
      <c r="J241" s="27"/>
      <c r="K241" s="27"/>
      <c r="L241" s="99"/>
    </row>
    <row r="242" spans="1:12" x14ac:dyDescent="0.15">
      <c r="A242" s="136"/>
      <c r="B242" s="25" t="s">
        <v>200</v>
      </c>
      <c r="C242" s="31">
        <v>0</v>
      </c>
      <c r="D242" s="32">
        <v>24</v>
      </c>
      <c r="E242" s="32">
        <v>47</v>
      </c>
      <c r="F242" s="32">
        <v>39</v>
      </c>
      <c r="G242" s="32">
        <v>0</v>
      </c>
      <c r="H242" s="32">
        <v>0</v>
      </c>
      <c r="I242" s="32">
        <v>110</v>
      </c>
      <c r="J242" s="27"/>
      <c r="K242" s="27"/>
      <c r="L242" s="99"/>
    </row>
    <row r="243" spans="1:12" x14ac:dyDescent="0.15">
      <c r="A243" s="136"/>
      <c r="B243" s="25" t="s">
        <v>201</v>
      </c>
      <c r="C243" s="31">
        <v>0</v>
      </c>
      <c r="D243" s="32">
        <v>29</v>
      </c>
      <c r="E243" s="32">
        <v>56</v>
      </c>
      <c r="F243" s="32">
        <v>51</v>
      </c>
      <c r="G243" s="32">
        <v>0</v>
      </c>
      <c r="H243" s="32">
        <v>0</v>
      </c>
      <c r="I243" s="32">
        <v>136</v>
      </c>
      <c r="J243" s="27"/>
      <c r="K243" s="27"/>
      <c r="L243" s="99"/>
    </row>
    <row r="244" spans="1:12" x14ac:dyDescent="0.15">
      <c r="A244" s="136"/>
      <c r="B244" s="25" t="s">
        <v>202</v>
      </c>
      <c r="C244" s="31">
        <v>0</v>
      </c>
      <c r="D244" s="32">
        <v>26</v>
      </c>
      <c r="E244" s="32">
        <v>51</v>
      </c>
      <c r="F244" s="32">
        <v>43</v>
      </c>
      <c r="G244" s="32">
        <v>0</v>
      </c>
      <c r="H244" s="32">
        <v>0</v>
      </c>
      <c r="I244" s="32">
        <v>120</v>
      </c>
      <c r="J244" s="27"/>
      <c r="K244" s="27"/>
      <c r="L244" s="99"/>
    </row>
    <row r="245" spans="1:12" x14ac:dyDescent="0.15">
      <c r="A245" s="136"/>
      <c r="B245" s="25" t="s">
        <v>203</v>
      </c>
      <c r="C245" s="31">
        <v>0</v>
      </c>
      <c r="D245" s="32">
        <v>28</v>
      </c>
      <c r="E245" s="32">
        <v>48</v>
      </c>
      <c r="F245" s="32">
        <v>48</v>
      </c>
      <c r="G245" s="32">
        <v>0</v>
      </c>
      <c r="H245" s="32">
        <v>0</v>
      </c>
      <c r="I245" s="32">
        <v>124</v>
      </c>
      <c r="J245" s="27"/>
      <c r="K245" s="27"/>
      <c r="L245" s="99"/>
    </row>
    <row r="246" spans="1:12" x14ac:dyDescent="0.15">
      <c r="A246" s="136"/>
      <c r="B246" s="25" t="s">
        <v>204</v>
      </c>
      <c r="C246" s="31">
        <v>0</v>
      </c>
      <c r="D246" s="32">
        <v>35</v>
      </c>
      <c r="E246" s="32">
        <v>46</v>
      </c>
      <c r="F246" s="32">
        <v>37</v>
      </c>
      <c r="G246" s="32">
        <v>0</v>
      </c>
      <c r="H246" s="32">
        <v>0</v>
      </c>
      <c r="I246" s="32">
        <v>118</v>
      </c>
      <c r="J246" s="27"/>
      <c r="K246" s="27"/>
      <c r="L246" s="99"/>
    </row>
    <row r="247" spans="1:12" x14ac:dyDescent="0.15">
      <c r="A247" s="136"/>
      <c r="B247" s="25" t="s">
        <v>205</v>
      </c>
      <c r="C247" s="31">
        <v>0</v>
      </c>
      <c r="D247" s="32">
        <v>26</v>
      </c>
      <c r="E247" s="32">
        <v>53</v>
      </c>
      <c r="F247" s="32">
        <v>43</v>
      </c>
      <c r="G247" s="32">
        <v>0</v>
      </c>
      <c r="H247" s="32">
        <v>0</v>
      </c>
      <c r="I247" s="32">
        <v>122</v>
      </c>
      <c r="J247" s="27"/>
      <c r="K247" s="27"/>
      <c r="L247" s="99"/>
    </row>
    <row r="248" spans="1:12" x14ac:dyDescent="0.15">
      <c r="A248" s="136"/>
      <c r="B248" s="25" t="s">
        <v>206</v>
      </c>
      <c r="C248" s="31">
        <v>0</v>
      </c>
      <c r="D248" s="32">
        <v>23</v>
      </c>
      <c r="E248" s="32">
        <v>54</v>
      </c>
      <c r="F248" s="32">
        <v>36</v>
      </c>
      <c r="G248" s="32">
        <v>0</v>
      </c>
      <c r="H248" s="32">
        <v>0</v>
      </c>
      <c r="I248" s="32">
        <v>113</v>
      </c>
      <c r="J248" s="27"/>
      <c r="K248" s="27"/>
      <c r="L248" s="99"/>
    </row>
    <row r="249" spans="1:12" x14ac:dyDescent="0.15">
      <c r="A249" s="136"/>
      <c r="B249" s="25" t="s">
        <v>207</v>
      </c>
      <c r="C249" s="31">
        <v>0</v>
      </c>
      <c r="D249" s="32">
        <v>18</v>
      </c>
      <c r="E249" s="32">
        <v>51</v>
      </c>
      <c r="F249" s="32">
        <v>39</v>
      </c>
      <c r="G249" s="32">
        <v>0</v>
      </c>
      <c r="H249" s="32">
        <v>0</v>
      </c>
      <c r="I249" s="32">
        <v>108</v>
      </c>
      <c r="J249" s="27"/>
      <c r="K249" s="27"/>
      <c r="L249" s="99"/>
    </row>
    <row r="250" spans="1:12" x14ac:dyDescent="0.15">
      <c r="A250" s="136"/>
      <c r="B250" s="25" t="s">
        <v>208</v>
      </c>
      <c r="C250" s="31">
        <v>0</v>
      </c>
      <c r="D250" s="32">
        <v>11</v>
      </c>
      <c r="E250" s="32">
        <v>47</v>
      </c>
      <c r="F250" s="32">
        <v>41</v>
      </c>
      <c r="G250" s="32">
        <v>0</v>
      </c>
      <c r="H250" s="32">
        <v>0</v>
      </c>
      <c r="I250" s="32">
        <v>99</v>
      </c>
      <c r="J250" s="27"/>
      <c r="K250" s="27"/>
      <c r="L250" s="99"/>
    </row>
    <row r="251" spans="1:12" x14ac:dyDescent="0.15">
      <c r="A251" s="136"/>
      <c r="B251" s="25" t="s">
        <v>209</v>
      </c>
      <c r="C251" s="31">
        <v>0</v>
      </c>
      <c r="D251" s="32">
        <v>15</v>
      </c>
      <c r="E251" s="32">
        <v>49</v>
      </c>
      <c r="F251" s="32">
        <v>38</v>
      </c>
      <c r="G251" s="32">
        <v>0</v>
      </c>
      <c r="H251" s="32">
        <v>0</v>
      </c>
      <c r="I251" s="32">
        <v>102</v>
      </c>
      <c r="J251" s="27"/>
      <c r="K251" s="27"/>
      <c r="L251" s="99"/>
    </row>
    <row r="252" spans="1:12" x14ac:dyDescent="0.15">
      <c r="A252" s="136"/>
      <c r="B252" s="25" t="s">
        <v>210</v>
      </c>
      <c r="C252" s="31">
        <v>0</v>
      </c>
      <c r="D252" s="32">
        <v>22</v>
      </c>
      <c r="E252" s="32">
        <v>50</v>
      </c>
      <c r="F252" s="32">
        <v>45</v>
      </c>
      <c r="G252" s="32">
        <v>0</v>
      </c>
      <c r="H252" s="32">
        <v>0</v>
      </c>
      <c r="I252" s="32">
        <v>117</v>
      </c>
      <c r="J252" s="27"/>
      <c r="K252" s="27"/>
      <c r="L252" s="99"/>
    </row>
    <row r="253" spans="1:12" x14ac:dyDescent="0.15">
      <c r="A253" s="136"/>
      <c r="B253" s="25" t="s">
        <v>211</v>
      </c>
      <c r="C253" s="31">
        <v>0</v>
      </c>
      <c r="D253" s="32">
        <v>23</v>
      </c>
      <c r="E253" s="32">
        <v>52</v>
      </c>
      <c r="F253" s="32">
        <v>48</v>
      </c>
      <c r="G253" s="32">
        <v>0</v>
      </c>
      <c r="H253" s="32">
        <v>0</v>
      </c>
      <c r="I253" s="32">
        <v>123</v>
      </c>
      <c r="J253" s="27"/>
      <c r="K253" s="27"/>
      <c r="L253" s="99"/>
    </row>
    <row r="254" spans="1:12" x14ac:dyDescent="0.15">
      <c r="A254" s="136"/>
      <c r="B254" s="25" t="s">
        <v>212</v>
      </c>
      <c r="C254" s="31">
        <v>0</v>
      </c>
      <c r="D254" s="32">
        <v>12</v>
      </c>
      <c r="E254" s="32">
        <v>49</v>
      </c>
      <c r="F254" s="32">
        <v>43</v>
      </c>
      <c r="G254" s="32">
        <v>0</v>
      </c>
      <c r="H254" s="32">
        <v>0</v>
      </c>
      <c r="I254" s="32">
        <v>104</v>
      </c>
      <c r="J254" s="27"/>
      <c r="K254" s="27"/>
      <c r="L254" s="99"/>
    </row>
    <row r="255" spans="1:12" x14ac:dyDescent="0.15">
      <c r="A255" s="136"/>
      <c r="B255" s="25" t="s">
        <v>213</v>
      </c>
      <c r="C255" s="31">
        <v>0</v>
      </c>
      <c r="D255" s="32">
        <v>14</v>
      </c>
      <c r="E255" s="32">
        <v>50</v>
      </c>
      <c r="F255" s="32">
        <v>51</v>
      </c>
      <c r="G255" s="32">
        <v>0</v>
      </c>
      <c r="H255" s="32">
        <v>0</v>
      </c>
      <c r="I255" s="32">
        <v>115</v>
      </c>
      <c r="J255" s="27"/>
      <c r="K255" s="27"/>
      <c r="L255" s="99"/>
    </row>
    <row r="256" spans="1:12" x14ac:dyDescent="0.15">
      <c r="A256" s="136"/>
      <c r="B256" s="25" t="s">
        <v>214</v>
      </c>
      <c r="C256" s="31">
        <v>0</v>
      </c>
      <c r="D256" s="32">
        <v>13</v>
      </c>
      <c r="E256" s="32">
        <v>35</v>
      </c>
      <c r="F256" s="32">
        <v>39</v>
      </c>
      <c r="G256" s="32">
        <v>0</v>
      </c>
      <c r="H256" s="32">
        <v>0</v>
      </c>
      <c r="I256" s="32">
        <v>87</v>
      </c>
      <c r="J256" s="27"/>
      <c r="K256" s="27"/>
      <c r="L256" s="99"/>
    </row>
    <row r="257" spans="1:12" x14ac:dyDescent="0.15">
      <c r="A257" s="136"/>
      <c r="B257" s="25" t="s">
        <v>215</v>
      </c>
      <c r="C257" s="31">
        <v>0</v>
      </c>
      <c r="D257" s="32">
        <v>17</v>
      </c>
      <c r="E257" s="32">
        <v>36</v>
      </c>
      <c r="F257" s="32">
        <v>49</v>
      </c>
      <c r="G257" s="32">
        <v>0</v>
      </c>
      <c r="H257" s="32">
        <v>0</v>
      </c>
      <c r="I257" s="32">
        <v>102</v>
      </c>
      <c r="J257" s="27"/>
      <c r="K257" s="27"/>
      <c r="L257" s="99"/>
    </row>
    <row r="258" spans="1:12" x14ac:dyDescent="0.15">
      <c r="A258" s="136"/>
      <c r="B258" s="25" t="s">
        <v>216</v>
      </c>
      <c r="C258" s="31">
        <v>0</v>
      </c>
      <c r="D258" s="32">
        <v>15</v>
      </c>
      <c r="E258" s="32">
        <v>33</v>
      </c>
      <c r="F258" s="32">
        <v>34</v>
      </c>
      <c r="G258" s="32">
        <v>0</v>
      </c>
      <c r="H258" s="32">
        <v>0</v>
      </c>
      <c r="I258" s="32">
        <v>82</v>
      </c>
      <c r="J258" s="27"/>
      <c r="K258" s="27"/>
      <c r="L258" s="99"/>
    </row>
    <row r="259" spans="1:12" x14ac:dyDescent="0.15">
      <c r="A259" s="136"/>
      <c r="B259" s="25" t="s">
        <v>217</v>
      </c>
      <c r="C259" s="31">
        <v>0</v>
      </c>
      <c r="D259" s="32">
        <v>14</v>
      </c>
      <c r="E259" s="32">
        <v>27</v>
      </c>
      <c r="F259" s="32">
        <v>33</v>
      </c>
      <c r="G259" s="32">
        <v>0</v>
      </c>
      <c r="H259" s="32">
        <v>0</v>
      </c>
      <c r="I259" s="32">
        <v>74</v>
      </c>
      <c r="J259" s="27"/>
      <c r="K259" s="27"/>
      <c r="L259" s="99"/>
    </row>
    <row r="260" spans="1:12" x14ac:dyDescent="0.15">
      <c r="A260" s="136"/>
      <c r="B260" s="25" t="s">
        <v>218</v>
      </c>
      <c r="C260" s="31">
        <v>0</v>
      </c>
      <c r="D260" s="32">
        <v>3</v>
      </c>
      <c r="E260" s="32">
        <v>41</v>
      </c>
      <c r="F260" s="32">
        <v>37</v>
      </c>
      <c r="G260" s="32">
        <v>0</v>
      </c>
      <c r="H260" s="32">
        <v>0</v>
      </c>
      <c r="I260" s="32">
        <v>81</v>
      </c>
      <c r="J260" s="27"/>
      <c r="K260" s="27"/>
      <c r="L260" s="99"/>
    </row>
    <row r="261" spans="1:12" x14ac:dyDescent="0.15">
      <c r="A261" s="136"/>
      <c r="B261" s="25" t="s">
        <v>219</v>
      </c>
      <c r="C261" s="31">
        <v>0</v>
      </c>
      <c r="D261" s="32">
        <v>14</v>
      </c>
      <c r="E261" s="32">
        <v>39</v>
      </c>
      <c r="F261" s="32">
        <v>27</v>
      </c>
      <c r="G261" s="32">
        <v>0</v>
      </c>
      <c r="H261" s="32">
        <v>0</v>
      </c>
      <c r="I261" s="32">
        <v>80</v>
      </c>
      <c r="J261" s="27"/>
      <c r="K261" s="27"/>
      <c r="L261" s="99"/>
    </row>
    <row r="262" spans="1:12" x14ac:dyDescent="0.15">
      <c r="A262" s="136"/>
      <c r="B262" s="25" t="s">
        <v>220</v>
      </c>
      <c r="C262" s="31">
        <v>0</v>
      </c>
      <c r="D262" s="32">
        <v>15</v>
      </c>
      <c r="E262" s="32">
        <v>34</v>
      </c>
      <c r="F262" s="32">
        <v>46</v>
      </c>
      <c r="G262" s="32">
        <v>0</v>
      </c>
      <c r="H262" s="32">
        <v>0</v>
      </c>
      <c r="I262" s="32">
        <v>95</v>
      </c>
      <c r="J262" s="27"/>
      <c r="K262" s="27"/>
      <c r="L262" s="99"/>
    </row>
    <row r="263" spans="1:12" x14ac:dyDescent="0.15">
      <c r="A263" s="136"/>
      <c r="B263" s="25" t="s">
        <v>221</v>
      </c>
      <c r="C263" s="31">
        <v>0</v>
      </c>
      <c r="D263" s="32">
        <v>9</v>
      </c>
      <c r="E263" s="32">
        <v>33</v>
      </c>
      <c r="F263" s="32">
        <v>39</v>
      </c>
      <c r="G263" s="32">
        <v>0</v>
      </c>
      <c r="H263" s="32">
        <v>0</v>
      </c>
      <c r="I263" s="32">
        <v>81</v>
      </c>
      <c r="J263" s="27"/>
      <c r="K263" s="27"/>
      <c r="L263" s="99"/>
    </row>
    <row r="264" spans="1:12" x14ac:dyDescent="0.15">
      <c r="A264" s="136"/>
      <c r="B264" s="25" t="s">
        <v>222</v>
      </c>
      <c r="C264" s="31">
        <v>0</v>
      </c>
      <c r="D264" s="32">
        <v>13</v>
      </c>
      <c r="E264" s="32">
        <v>33</v>
      </c>
      <c r="F264" s="32">
        <v>52</v>
      </c>
      <c r="G264" s="32">
        <v>0</v>
      </c>
      <c r="H264" s="32">
        <v>0</v>
      </c>
      <c r="I264" s="32">
        <v>98</v>
      </c>
      <c r="J264" s="27"/>
      <c r="K264" s="27"/>
      <c r="L264" s="99"/>
    </row>
    <row r="265" spans="1:12" x14ac:dyDescent="0.15">
      <c r="A265" s="136"/>
      <c r="B265" s="25" t="s">
        <v>223</v>
      </c>
      <c r="C265" s="31">
        <v>0</v>
      </c>
      <c r="D265" s="32">
        <v>10</v>
      </c>
      <c r="E265" s="32">
        <v>34</v>
      </c>
      <c r="F265" s="32">
        <v>43</v>
      </c>
      <c r="G265" s="32">
        <v>0</v>
      </c>
      <c r="H265" s="32">
        <v>0</v>
      </c>
      <c r="I265" s="32">
        <v>87</v>
      </c>
      <c r="J265" s="27"/>
      <c r="K265" s="27"/>
      <c r="L265" s="99"/>
    </row>
    <row r="266" spans="1:12" x14ac:dyDescent="0.15">
      <c r="A266" s="136"/>
      <c r="B266" s="25" t="s">
        <v>224</v>
      </c>
      <c r="C266" s="31">
        <v>0</v>
      </c>
      <c r="D266" s="32">
        <v>9</v>
      </c>
      <c r="E266" s="32">
        <v>46</v>
      </c>
      <c r="F266" s="32">
        <v>30</v>
      </c>
      <c r="G266" s="32">
        <v>0</v>
      </c>
      <c r="H266" s="32">
        <v>0</v>
      </c>
      <c r="I266" s="32">
        <v>85</v>
      </c>
      <c r="J266" s="27"/>
      <c r="K266" s="27"/>
      <c r="L266" s="99"/>
    </row>
    <row r="267" spans="1:12" x14ac:dyDescent="0.15">
      <c r="A267" s="136"/>
      <c r="B267" s="25" t="s">
        <v>225</v>
      </c>
      <c r="C267" s="31">
        <v>0</v>
      </c>
      <c r="D267" s="32">
        <v>8</v>
      </c>
      <c r="E267" s="32">
        <v>30</v>
      </c>
      <c r="F267" s="32">
        <v>30</v>
      </c>
      <c r="G267" s="32">
        <v>0</v>
      </c>
      <c r="H267" s="32">
        <v>0</v>
      </c>
      <c r="I267" s="32">
        <v>68</v>
      </c>
      <c r="J267" s="27"/>
      <c r="K267" s="27"/>
      <c r="L267" s="99"/>
    </row>
    <row r="268" spans="1:12" x14ac:dyDescent="0.15">
      <c r="A268" s="136"/>
      <c r="B268" s="25" t="s">
        <v>226</v>
      </c>
      <c r="C268" s="31">
        <v>0</v>
      </c>
      <c r="D268" s="32">
        <v>7</v>
      </c>
      <c r="E268" s="32">
        <v>34</v>
      </c>
      <c r="F268" s="32">
        <v>30</v>
      </c>
      <c r="G268" s="32">
        <v>0</v>
      </c>
      <c r="H268" s="32">
        <v>0</v>
      </c>
      <c r="I268" s="32">
        <v>71</v>
      </c>
      <c r="J268" s="27"/>
      <c r="K268" s="27"/>
      <c r="L268" s="99"/>
    </row>
    <row r="269" spans="1:12" x14ac:dyDescent="0.15">
      <c r="A269" s="136"/>
      <c r="B269" s="25" t="s">
        <v>227</v>
      </c>
      <c r="C269" s="31">
        <v>0</v>
      </c>
      <c r="D269" s="32">
        <v>14</v>
      </c>
      <c r="E269" s="32">
        <v>31</v>
      </c>
      <c r="F269" s="32">
        <v>41</v>
      </c>
      <c r="G269" s="32">
        <v>0</v>
      </c>
      <c r="H269" s="32">
        <v>0</v>
      </c>
      <c r="I269" s="32">
        <v>86</v>
      </c>
      <c r="J269" s="27"/>
      <c r="K269" s="27"/>
      <c r="L269" s="99"/>
    </row>
    <row r="270" spans="1:12" x14ac:dyDescent="0.15">
      <c r="A270" s="136"/>
      <c r="B270" s="25" t="s">
        <v>228</v>
      </c>
      <c r="C270" s="31">
        <v>0</v>
      </c>
      <c r="D270" s="32">
        <v>16</v>
      </c>
      <c r="E270" s="32">
        <v>31</v>
      </c>
      <c r="F270" s="32">
        <v>39</v>
      </c>
      <c r="G270" s="32">
        <v>0</v>
      </c>
      <c r="H270" s="32">
        <v>0</v>
      </c>
      <c r="I270" s="32">
        <v>86</v>
      </c>
      <c r="J270" s="27"/>
      <c r="K270" s="27"/>
      <c r="L270" s="99"/>
    </row>
    <row r="271" spans="1:12" x14ac:dyDescent="0.15">
      <c r="A271" s="136"/>
      <c r="B271" s="25" t="s">
        <v>229</v>
      </c>
      <c r="C271" s="31">
        <v>0</v>
      </c>
      <c r="D271" s="32">
        <v>7</v>
      </c>
      <c r="E271" s="32">
        <v>38</v>
      </c>
      <c r="F271" s="32">
        <v>28</v>
      </c>
      <c r="G271" s="32">
        <v>0</v>
      </c>
      <c r="H271" s="32">
        <v>0</v>
      </c>
      <c r="I271" s="32">
        <v>73</v>
      </c>
      <c r="J271" s="27"/>
      <c r="K271" s="27"/>
      <c r="L271" s="99"/>
    </row>
    <row r="272" spans="1:12" x14ac:dyDescent="0.15">
      <c r="A272" s="136"/>
      <c r="B272" s="25" t="s">
        <v>230</v>
      </c>
      <c r="C272" s="31">
        <v>0</v>
      </c>
      <c r="D272" s="32">
        <v>11</v>
      </c>
      <c r="E272" s="32">
        <v>38</v>
      </c>
      <c r="F272" s="32">
        <v>30</v>
      </c>
      <c r="G272" s="32">
        <v>0</v>
      </c>
      <c r="H272" s="32">
        <v>0</v>
      </c>
      <c r="I272" s="32">
        <v>79</v>
      </c>
      <c r="J272" s="27"/>
      <c r="K272" s="27"/>
      <c r="L272" s="99"/>
    </row>
    <row r="273" spans="1:12" x14ac:dyDescent="0.15">
      <c r="A273" s="136"/>
      <c r="B273" s="25" t="s">
        <v>231</v>
      </c>
      <c r="C273" s="31">
        <v>0</v>
      </c>
      <c r="D273" s="32">
        <v>11</v>
      </c>
      <c r="E273" s="32">
        <v>35</v>
      </c>
      <c r="F273" s="32">
        <v>30</v>
      </c>
      <c r="G273" s="32">
        <v>0</v>
      </c>
      <c r="H273" s="32">
        <v>0</v>
      </c>
      <c r="I273" s="32">
        <v>76</v>
      </c>
      <c r="J273" s="27"/>
      <c r="K273" s="27"/>
      <c r="L273" s="99"/>
    </row>
    <row r="274" spans="1:12" x14ac:dyDescent="0.15">
      <c r="A274" s="136"/>
      <c r="B274" s="25" t="s">
        <v>232</v>
      </c>
      <c r="C274" s="31">
        <v>0</v>
      </c>
      <c r="D274" s="32">
        <v>10</v>
      </c>
      <c r="E274" s="32">
        <v>41</v>
      </c>
      <c r="F274" s="32">
        <v>26</v>
      </c>
      <c r="G274" s="32">
        <v>0</v>
      </c>
      <c r="H274" s="32">
        <v>0</v>
      </c>
      <c r="I274" s="32">
        <v>77</v>
      </c>
      <c r="J274" s="27"/>
      <c r="K274" s="27"/>
      <c r="L274" s="99"/>
    </row>
    <row r="275" spans="1:12" x14ac:dyDescent="0.15">
      <c r="A275" s="136"/>
      <c r="B275" s="25" t="s">
        <v>233</v>
      </c>
      <c r="C275" s="31">
        <v>0</v>
      </c>
      <c r="D275" s="32">
        <v>7</v>
      </c>
      <c r="E275" s="32">
        <v>41</v>
      </c>
      <c r="F275" s="32">
        <v>34</v>
      </c>
      <c r="G275" s="32">
        <v>0</v>
      </c>
      <c r="H275" s="32">
        <v>0</v>
      </c>
      <c r="I275" s="32">
        <v>82</v>
      </c>
      <c r="J275" s="27"/>
      <c r="K275" s="27"/>
      <c r="L275" s="99"/>
    </row>
    <row r="276" spans="1:12" x14ac:dyDescent="0.15">
      <c r="A276" s="136"/>
      <c r="B276" s="25" t="s">
        <v>234</v>
      </c>
      <c r="C276" s="31">
        <v>0</v>
      </c>
      <c r="D276" s="32">
        <v>5</v>
      </c>
      <c r="E276" s="32">
        <v>36</v>
      </c>
      <c r="F276" s="32">
        <v>36</v>
      </c>
      <c r="G276" s="32">
        <v>0</v>
      </c>
      <c r="H276" s="32">
        <v>0</v>
      </c>
      <c r="I276" s="32">
        <v>77</v>
      </c>
      <c r="J276" s="27"/>
      <c r="K276" s="27"/>
      <c r="L276" s="99"/>
    </row>
    <row r="277" spans="1:12" x14ac:dyDescent="0.15">
      <c r="A277" s="136"/>
      <c r="B277" s="25" t="s">
        <v>235</v>
      </c>
      <c r="C277" s="31">
        <v>0</v>
      </c>
      <c r="D277" s="32">
        <v>8</v>
      </c>
      <c r="E277" s="32">
        <v>38</v>
      </c>
      <c r="F277" s="32">
        <v>39</v>
      </c>
      <c r="G277" s="32">
        <v>0</v>
      </c>
      <c r="H277" s="32">
        <v>0</v>
      </c>
      <c r="I277" s="32">
        <v>85</v>
      </c>
      <c r="J277" s="27"/>
      <c r="K277" s="27"/>
      <c r="L277" s="99"/>
    </row>
    <row r="278" spans="1:12" x14ac:dyDescent="0.15">
      <c r="A278" s="136"/>
      <c r="B278" s="25" t="s">
        <v>236</v>
      </c>
      <c r="C278" s="31">
        <v>0</v>
      </c>
      <c r="D278" s="32">
        <v>7</v>
      </c>
      <c r="E278" s="32">
        <v>44</v>
      </c>
      <c r="F278" s="32">
        <v>48</v>
      </c>
      <c r="G278" s="32">
        <v>0</v>
      </c>
      <c r="H278" s="32">
        <v>0</v>
      </c>
      <c r="I278" s="32">
        <v>99</v>
      </c>
      <c r="J278" s="27"/>
      <c r="K278" s="27"/>
      <c r="L278" s="99"/>
    </row>
    <row r="279" spans="1:12" x14ac:dyDescent="0.15">
      <c r="A279" s="136"/>
      <c r="B279" s="25" t="s">
        <v>237</v>
      </c>
      <c r="C279" s="31">
        <v>0</v>
      </c>
      <c r="D279" s="32">
        <v>9</v>
      </c>
      <c r="E279" s="32">
        <v>31</v>
      </c>
      <c r="F279" s="32">
        <v>36</v>
      </c>
      <c r="G279" s="32">
        <v>0</v>
      </c>
      <c r="H279" s="32">
        <v>0</v>
      </c>
      <c r="I279" s="32">
        <v>76</v>
      </c>
      <c r="J279" s="27"/>
      <c r="K279" s="27"/>
      <c r="L279" s="99"/>
    </row>
    <row r="280" spans="1:12" x14ac:dyDescent="0.15">
      <c r="A280" s="136"/>
      <c r="B280" s="25" t="s">
        <v>238</v>
      </c>
      <c r="C280" s="31">
        <v>0</v>
      </c>
      <c r="D280" s="32">
        <v>4</v>
      </c>
      <c r="E280" s="32">
        <v>21</v>
      </c>
      <c r="F280" s="32">
        <v>28</v>
      </c>
      <c r="G280" s="32">
        <v>0</v>
      </c>
      <c r="H280" s="32">
        <v>0</v>
      </c>
      <c r="I280" s="32">
        <v>53</v>
      </c>
      <c r="J280" s="27"/>
      <c r="K280" s="27"/>
      <c r="L280" s="99"/>
    </row>
    <row r="281" spans="1:12" x14ac:dyDescent="0.15">
      <c r="A281" s="136"/>
      <c r="B281" s="25" t="s">
        <v>239</v>
      </c>
      <c r="C281" s="31">
        <v>0</v>
      </c>
      <c r="D281" s="32">
        <v>9</v>
      </c>
      <c r="E281" s="32">
        <v>14</v>
      </c>
      <c r="F281" s="32">
        <v>34</v>
      </c>
      <c r="G281" s="32">
        <v>0</v>
      </c>
      <c r="H281" s="32">
        <v>0</v>
      </c>
      <c r="I281" s="32">
        <v>57</v>
      </c>
      <c r="J281" s="27"/>
      <c r="K281" s="27"/>
      <c r="L281" s="99"/>
    </row>
    <row r="282" spans="1:12" x14ac:dyDescent="0.15">
      <c r="A282" s="136"/>
      <c r="B282" s="25" t="s">
        <v>240</v>
      </c>
      <c r="C282" s="31">
        <v>0</v>
      </c>
      <c r="D282" s="32">
        <v>9</v>
      </c>
      <c r="E282" s="32">
        <v>13</v>
      </c>
      <c r="F282" s="32">
        <v>33</v>
      </c>
      <c r="G282" s="32">
        <v>0</v>
      </c>
      <c r="H282" s="32">
        <v>0</v>
      </c>
      <c r="I282" s="32">
        <v>55</v>
      </c>
      <c r="J282" s="27"/>
      <c r="K282" s="27"/>
      <c r="L282" s="99"/>
    </row>
    <row r="283" spans="1:12" x14ac:dyDescent="0.15">
      <c r="A283" s="136"/>
      <c r="B283" s="25" t="s">
        <v>241</v>
      </c>
      <c r="C283" s="31">
        <v>0</v>
      </c>
      <c r="D283" s="32">
        <v>6</v>
      </c>
      <c r="E283" s="32">
        <v>20</v>
      </c>
      <c r="F283" s="32">
        <v>50</v>
      </c>
      <c r="G283" s="32">
        <v>0</v>
      </c>
      <c r="H283" s="32">
        <v>0</v>
      </c>
      <c r="I283" s="32">
        <v>76</v>
      </c>
      <c r="J283" s="27"/>
      <c r="K283" s="27"/>
      <c r="L283" s="99"/>
    </row>
    <row r="284" spans="1:12" x14ac:dyDescent="0.15">
      <c r="A284" s="136"/>
      <c r="B284" s="25" t="s">
        <v>242</v>
      </c>
      <c r="C284" s="31">
        <v>0</v>
      </c>
      <c r="D284" s="32">
        <v>7</v>
      </c>
      <c r="E284" s="32">
        <v>26</v>
      </c>
      <c r="F284" s="32">
        <v>55</v>
      </c>
      <c r="G284" s="32">
        <v>0</v>
      </c>
      <c r="H284" s="32">
        <v>0</v>
      </c>
      <c r="I284" s="32">
        <v>88</v>
      </c>
      <c r="J284" s="27"/>
      <c r="K284" s="27"/>
      <c r="L284" s="99"/>
    </row>
    <row r="285" spans="1:12" x14ac:dyDescent="0.15">
      <c r="A285" s="136"/>
      <c r="B285" s="25" t="s">
        <v>243</v>
      </c>
      <c r="C285" s="31">
        <v>0</v>
      </c>
      <c r="D285" s="32">
        <v>10</v>
      </c>
      <c r="E285" s="32">
        <v>18</v>
      </c>
      <c r="F285" s="32">
        <v>50</v>
      </c>
      <c r="G285" s="32">
        <v>0</v>
      </c>
      <c r="H285" s="32">
        <v>0</v>
      </c>
      <c r="I285" s="32">
        <v>78</v>
      </c>
      <c r="J285" s="27"/>
      <c r="K285" s="27"/>
      <c r="L285" s="99"/>
    </row>
    <row r="286" spans="1:12" x14ac:dyDescent="0.15">
      <c r="A286" s="136"/>
      <c r="B286" s="25" t="s">
        <v>244</v>
      </c>
      <c r="C286" s="31">
        <v>0</v>
      </c>
      <c r="D286" s="32">
        <v>7</v>
      </c>
      <c r="E286" s="32">
        <v>25</v>
      </c>
      <c r="F286" s="32">
        <v>42</v>
      </c>
      <c r="G286" s="32">
        <v>0</v>
      </c>
      <c r="H286" s="32">
        <v>0</v>
      </c>
      <c r="I286" s="32">
        <v>74</v>
      </c>
      <c r="J286" s="27"/>
      <c r="K286" s="27"/>
      <c r="L286" s="99"/>
    </row>
    <row r="287" spans="1:12" x14ac:dyDescent="0.15">
      <c r="A287" s="136"/>
      <c r="B287" s="25" t="s">
        <v>245</v>
      </c>
      <c r="C287" s="31">
        <v>0</v>
      </c>
      <c r="D287" s="32">
        <v>5</v>
      </c>
      <c r="E287" s="32">
        <v>17</v>
      </c>
      <c r="F287" s="32">
        <v>50</v>
      </c>
      <c r="G287" s="32">
        <v>0</v>
      </c>
      <c r="H287" s="32">
        <v>0</v>
      </c>
      <c r="I287" s="32">
        <v>72</v>
      </c>
      <c r="J287" s="27"/>
      <c r="K287" s="27"/>
      <c r="L287" s="99"/>
    </row>
    <row r="288" spans="1:12" x14ac:dyDescent="0.15">
      <c r="A288" s="136"/>
      <c r="B288" s="25" t="s">
        <v>246</v>
      </c>
      <c r="C288" s="31">
        <v>0</v>
      </c>
      <c r="D288" s="32">
        <v>11</v>
      </c>
      <c r="E288" s="32">
        <v>20</v>
      </c>
      <c r="F288" s="32">
        <v>55</v>
      </c>
      <c r="G288" s="32">
        <v>0</v>
      </c>
      <c r="H288" s="32">
        <v>0</v>
      </c>
      <c r="I288" s="32">
        <v>86</v>
      </c>
      <c r="J288" s="27"/>
      <c r="K288" s="27"/>
      <c r="L288" s="99"/>
    </row>
    <row r="289" spans="1:12" x14ac:dyDescent="0.15">
      <c r="A289" s="136"/>
      <c r="B289" s="25" t="s">
        <v>247</v>
      </c>
      <c r="C289" s="31">
        <v>0</v>
      </c>
      <c r="D289" s="32">
        <v>8</v>
      </c>
      <c r="E289" s="32">
        <v>35</v>
      </c>
      <c r="F289" s="32">
        <v>47</v>
      </c>
      <c r="G289" s="32">
        <v>0</v>
      </c>
      <c r="H289" s="32">
        <v>0</v>
      </c>
      <c r="I289" s="32">
        <v>90</v>
      </c>
      <c r="J289" s="27"/>
      <c r="K289" s="27"/>
      <c r="L289" s="99"/>
    </row>
    <row r="290" spans="1:12" x14ac:dyDescent="0.15">
      <c r="A290" s="136"/>
      <c r="B290" s="25" t="s">
        <v>248</v>
      </c>
      <c r="C290" s="31">
        <v>0</v>
      </c>
      <c r="D290" s="32">
        <v>9</v>
      </c>
      <c r="E290" s="32">
        <v>45</v>
      </c>
      <c r="F290" s="32">
        <v>26</v>
      </c>
      <c r="G290" s="32">
        <v>0</v>
      </c>
      <c r="H290" s="32">
        <v>0</v>
      </c>
      <c r="I290" s="32">
        <v>80</v>
      </c>
      <c r="J290" s="27"/>
      <c r="K290" s="27"/>
      <c r="L290" s="99"/>
    </row>
    <row r="291" spans="1:12" x14ac:dyDescent="0.15">
      <c r="A291" s="136"/>
      <c r="B291" s="25" t="s">
        <v>249</v>
      </c>
      <c r="C291" s="31">
        <v>0</v>
      </c>
      <c r="D291" s="32">
        <v>5</v>
      </c>
      <c r="E291" s="32">
        <v>27</v>
      </c>
      <c r="F291" s="32">
        <v>30</v>
      </c>
      <c r="G291" s="32">
        <v>0</v>
      </c>
      <c r="H291" s="32">
        <v>0</v>
      </c>
      <c r="I291" s="32">
        <v>62</v>
      </c>
      <c r="J291" s="27"/>
      <c r="K291" s="27"/>
      <c r="L291" s="99"/>
    </row>
    <row r="292" spans="1:12" x14ac:dyDescent="0.15">
      <c r="A292" s="136"/>
      <c r="B292" s="25" t="s">
        <v>250</v>
      </c>
      <c r="C292" s="31">
        <v>0</v>
      </c>
      <c r="D292" s="32">
        <v>10</v>
      </c>
      <c r="E292" s="32">
        <v>29</v>
      </c>
      <c r="F292" s="32">
        <v>41</v>
      </c>
      <c r="G292" s="32">
        <v>0</v>
      </c>
      <c r="H292" s="32">
        <v>0</v>
      </c>
      <c r="I292" s="32">
        <v>80</v>
      </c>
      <c r="J292" s="27"/>
      <c r="K292" s="27"/>
      <c r="L292" s="99"/>
    </row>
    <row r="293" spans="1:12" x14ac:dyDescent="0.15">
      <c r="A293" s="136"/>
      <c r="B293" s="25" t="s">
        <v>251</v>
      </c>
      <c r="C293" s="31">
        <v>0</v>
      </c>
      <c r="D293" s="32">
        <v>10</v>
      </c>
      <c r="E293" s="32">
        <v>26</v>
      </c>
      <c r="F293" s="32">
        <v>34</v>
      </c>
      <c r="G293" s="32">
        <v>0</v>
      </c>
      <c r="H293" s="32">
        <v>0</v>
      </c>
      <c r="I293" s="32">
        <v>70</v>
      </c>
      <c r="J293" s="27"/>
      <c r="K293" s="27"/>
      <c r="L293" s="99"/>
    </row>
    <row r="294" spans="1:12" x14ac:dyDescent="0.15">
      <c r="A294" s="136"/>
      <c r="B294" s="25" t="s">
        <v>252</v>
      </c>
      <c r="C294" s="31">
        <v>0</v>
      </c>
      <c r="D294" s="32">
        <v>17</v>
      </c>
      <c r="E294" s="32">
        <v>40</v>
      </c>
      <c r="F294" s="32">
        <v>56</v>
      </c>
      <c r="G294" s="32">
        <v>0</v>
      </c>
      <c r="H294" s="32">
        <v>0</v>
      </c>
      <c r="I294" s="32">
        <v>113</v>
      </c>
      <c r="J294" s="27"/>
      <c r="K294" s="27"/>
      <c r="L294" s="99"/>
    </row>
    <row r="295" spans="1:12" x14ac:dyDescent="0.15">
      <c r="A295" s="136"/>
      <c r="B295" s="25" t="s">
        <v>253</v>
      </c>
      <c r="C295" s="31">
        <v>0</v>
      </c>
      <c r="D295" s="32">
        <v>11</v>
      </c>
      <c r="E295" s="32">
        <v>44</v>
      </c>
      <c r="F295" s="32">
        <v>37</v>
      </c>
      <c r="G295" s="32">
        <v>0</v>
      </c>
      <c r="H295" s="32">
        <v>0</v>
      </c>
      <c r="I295" s="32">
        <v>92</v>
      </c>
      <c r="J295" s="27"/>
      <c r="K295" s="27"/>
      <c r="L295" s="99"/>
    </row>
    <row r="296" spans="1:12" x14ac:dyDescent="0.15">
      <c r="A296" s="136"/>
      <c r="B296" s="25" t="s">
        <v>254</v>
      </c>
      <c r="C296" s="31">
        <v>0</v>
      </c>
      <c r="D296" s="32">
        <v>11</v>
      </c>
      <c r="E296" s="32">
        <v>40</v>
      </c>
      <c r="F296" s="32">
        <v>38</v>
      </c>
      <c r="G296" s="32">
        <v>0</v>
      </c>
      <c r="H296" s="32">
        <v>0</v>
      </c>
      <c r="I296" s="32">
        <v>89</v>
      </c>
      <c r="J296" s="27"/>
      <c r="K296" s="27"/>
      <c r="L296" s="99"/>
    </row>
    <row r="297" spans="1:12" x14ac:dyDescent="0.15">
      <c r="A297" s="136"/>
      <c r="B297" s="25" t="s">
        <v>255</v>
      </c>
      <c r="C297" s="31">
        <v>0</v>
      </c>
      <c r="D297" s="32">
        <v>15</v>
      </c>
      <c r="E297" s="32">
        <v>35</v>
      </c>
      <c r="F297" s="32">
        <v>32</v>
      </c>
      <c r="G297" s="32">
        <v>0</v>
      </c>
      <c r="H297" s="32">
        <v>0</v>
      </c>
      <c r="I297" s="32">
        <v>82</v>
      </c>
      <c r="J297" s="27"/>
      <c r="K297" s="27"/>
      <c r="L297" s="99"/>
    </row>
    <row r="298" spans="1:12" x14ac:dyDescent="0.15">
      <c r="A298" s="136"/>
      <c r="B298" s="25" t="s">
        <v>256</v>
      </c>
      <c r="C298" s="31">
        <v>0</v>
      </c>
      <c r="D298" s="32">
        <v>16</v>
      </c>
      <c r="E298" s="32">
        <v>35</v>
      </c>
      <c r="F298" s="32">
        <v>30</v>
      </c>
      <c r="G298" s="32">
        <v>0</v>
      </c>
      <c r="H298" s="32">
        <v>0</v>
      </c>
      <c r="I298" s="32">
        <v>81</v>
      </c>
      <c r="J298" s="27"/>
      <c r="K298" s="27"/>
      <c r="L298" s="99"/>
    </row>
    <row r="299" spans="1:12" x14ac:dyDescent="0.15">
      <c r="A299" s="136"/>
      <c r="B299" s="25" t="s">
        <v>257</v>
      </c>
      <c r="C299" s="31">
        <v>0</v>
      </c>
      <c r="D299" s="32">
        <v>14</v>
      </c>
      <c r="E299" s="32">
        <v>52</v>
      </c>
      <c r="F299" s="32">
        <v>39</v>
      </c>
      <c r="G299" s="32">
        <v>0</v>
      </c>
      <c r="H299" s="32">
        <v>0</v>
      </c>
      <c r="I299" s="32">
        <v>105</v>
      </c>
      <c r="J299" s="27"/>
      <c r="K299" s="27"/>
      <c r="L299" s="99"/>
    </row>
    <row r="300" spans="1:12" x14ac:dyDescent="0.15">
      <c r="A300" s="136"/>
      <c r="B300" s="25" t="s">
        <v>258</v>
      </c>
      <c r="C300" s="31">
        <v>0</v>
      </c>
      <c r="D300" s="32">
        <v>20</v>
      </c>
      <c r="E300" s="32">
        <v>43</v>
      </c>
      <c r="F300" s="32">
        <v>39</v>
      </c>
      <c r="G300" s="32">
        <v>0</v>
      </c>
      <c r="H300" s="32">
        <v>0</v>
      </c>
      <c r="I300" s="32">
        <v>102</v>
      </c>
      <c r="J300" s="27"/>
      <c r="K300" s="27"/>
      <c r="L300" s="99"/>
    </row>
    <row r="301" spans="1:12" x14ac:dyDescent="0.15">
      <c r="A301" s="136"/>
      <c r="B301" s="25" t="s">
        <v>259</v>
      </c>
      <c r="C301" s="31">
        <v>0</v>
      </c>
      <c r="D301" s="32">
        <v>10</v>
      </c>
      <c r="E301" s="32">
        <v>48</v>
      </c>
      <c r="F301" s="32">
        <v>35</v>
      </c>
      <c r="G301" s="32">
        <v>0</v>
      </c>
      <c r="H301" s="32">
        <v>0</v>
      </c>
      <c r="I301" s="32">
        <v>93</v>
      </c>
      <c r="J301" s="27"/>
      <c r="K301" s="27"/>
      <c r="L301" s="99"/>
    </row>
    <row r="302" spans="1:12" x14ac:dyDescent="0.15">
      <c r="A302" s="136"/>
      <c r="B302" s="25" t="s">
        <v>260</v>
      </c>
      <c r="C302" s="31">
        <v>0</v>
      </c>
      <c r="D302" s="32">
        <v>16</v>
      </c>
      <c r="E302" s="32">
        <v>55</v>
      </c>
      <c r="F302" s="32">
        <v>48</v>
      </c>
      <c r="G302" s="32">
        <v>0</v>
      </c>
      <c r="H302" s="32">
        <v>0</v>
      </c>
      <c r="I302" s="32">
        <v>119</v>
      </c>
      <c r="J302" s="27"/>
      <c r="K302" s="27"/>
      <c r="L302" s="99"/>
    </row>
    <row r="303" spans="1:12" x14ac:dyDescent="0.15">
      <c r="A303" s="136"/>
      <c r="B303" s="25" t="s">
        <v>261</v>
      </c>
      <c r="C303" s="31">
        <v>0</v>
      </c>
      <c r="D303" s="32">
        <v>20</v>
      </c>
      <c r="E303" s="32">
        <v>69</v>
      </c>
      <c r="F303" s="32">
        <v>53</v>
      </c>
      <c r="G303" s="32">
        <v>0</v>
      </c>
      <c r="H303" s="32">
        <v>0</v>
      </c>
      <c r="I303" s="32">
        <v>142</v>
      </c>
      <c r="J303" s="27"/>
      <c r="K303" s="27"/>
      <c r="L303" s="99"/>
    </row>
    <row r="304" spans="1:12" x14ac:dyDescent="0.15">
      <c r="A304" s="136"/>
      <c r="B304" s="25" t="s">
        <v>262</v>
      </c>
      <c r="C304" s="31">
        <v>0</v>
      </c>
      <c r="D304" s="32">
        <v>31</v>
      </c>
      <c r="E304" s="32">
        <v>74</v>
      </c>
      <c r="F304" s="32">
        <v>51</v>
      </c>
      <c r="G304" s="32">
        <v>0</v>
      </c>
      <c r="H304" s="32">
        <v>0</v>
      </c>
      <c r="I304" s="32">
        <v>156</v>
      </c>
      <c r="J304" s="27"/>
      <c r="K304" s="27"/>
      <c r="L304" s="99"/>
    </row>
    <row r="305" spans="1:12" x14ac:dyDescent="0.15">
      <c r="A305" s="136"/>
      <c r="B305" s="25" t="s">
        <v>263</v>
      </c>
      <c r="C305" s="31">
        <v>0</v>
      </c>
      <c r="D305" s="32">
        <v>29</v>
      </c>
      <c r="E305" s="32">
        <v>77</v>
      </c>
      <c r="F305" s="32">
        <v>43</v>
      </c>
      <c r="G305" s="32">
        <v>0</v>
      </c>
      <c r="H305" s="32">
        <v>0</v>
      </c>
      <c r="I305" s="32">
        <v>149</v>
      </c>
      <c r="J305" s="27"/>
      <c r="K305" s="27"/>
      <c r="L305" s="99"/>
    </row>
    <row r="306" spans="1:12" x14ac:dyDescent="0.15">
      <c r="A306" s="136"/>
      <c r="B306" s="25" t="s">
        <v>264</v>
      </c>
      <c r="C306" s="31">
        <v>0</v>
      </c>
      <c r="D306" s="32">
        <v>21</v>
      </c>
      <c r="E306" s="32">
        <v>79</v>
      </c>
      <c r="F306" s="32">
        <v>50</v>
      </c>
      <c r="G306" s="32">
        <v>0</v>
      </c>
      <c r="H306" s="32">
        <v>0</v>
      </c>
      <c r="I306" s="32">
        <v>150</v>
      </c>
      <c r="J306" s="27"/>
      <c r="K306" s="27"/>
      <c r="L306" s="99"/>
    </row>
    <row r="307" spans="1:12" x14ac:dyDescent="0.15">
      <c r="A307" s="136"/>
      <c r="B307" s="25" t="s">
        <v>265</v>
      </c>
      <c r="C307" s="31">
        <v>0</v>
      </c>
      <c r="D307" s="32">
        <v>21</v>
      </c>
      <c r="E307" s="32">
        <v>81</v>
      </c>
      <c r="F307" s="32">
        <v>43</v>
      </c>
      <c r="G307" s="32">
        <v>0</v>
      </c>
      <c r="H307" s="32">
        <v>0</v>
      </c>
      <c r="I307" s="32">
        <v>145</v>
      </c>
      <c r="J307" s="27"/>
      <c r="K307" s="27"/>
      <c r="L307" s="99"/>
    </row>
    <row r="308" spans="1:12" x14ac:dyDescent="0.15">
      <c r="A308" s="136"/>
      <c r="B308" s="25" t="s">
        <v>266</v>
      </c>
      <c r="C308" s="31">
        <v>0</v>
      </c>
      <c r="D308" s="32">
        <v>16</v>
      </c>
      <c r="E308" s="32">
        <v>80</v>
      </c>
      <c r="F308" s="32">
        <v>42</v>
      </c>
      <c r="G308" s="32">
        <v>0</v>
      </c>
      <c r="H308" s="32">
        <v>0</v>
      </c>
      <c r="I308" s="32">
        <v>138</v>
      </c>
      <c r="J308" s="27"/>
      <c r="K308" s="27"/>
      <c r="L308" s="99"/>
    </row>
    <row r="309" spans="1:12" x14ac:dyDescent="0.15">
      <c r="A309" s="136"/>
      <c r="B309" s="25" t="s">
        <v>267</v>
      </c>
      <c r="C309" s="31">
        <v>0</v>
      </c>
      <c r="D309" s="32">
        <v>17</v>
      </c>
      <c r="E309" s="32">
        <v>76</v>
      </c>
      <c r="F309" s="32">
        <v>39</v>
      </c>
      <c r="G309" s="32">
        <v>0</v>
      </c>
      <c r="H309" s="32">
        <v>0</v>
      </c>
      <c r="I309" s="32">
        <v>132</v>
      </c>
      <c r="J309" s="27"/>
      <c r="K309" s="27"/>
      <c r="L309" s="99"/>
    </row>
    <row r="310" spans="1:12" x14ac:dyDescent="0.15">
      <c r="A310" s="136"/>
      <c r="B310" s="25" t="s">
        <v>268</v>
      </c>
      <c r="C310" s="31">
        <v>0</v>
      </c>
      <c r="D310" s="32">
        <v>26</v>
      </c>
      <c r="E310" s="32">
        <v>62</v>
      </c>
      <c r="F310" s="32">
        <v>47</v>
      </c>
      <c r="G310" s="32">
        <v>0</v>
      </c>
      <c r="H310" s="32">
        <v>0</v>
      </c>
      <c r="I310" s="32">
        <v>135</v>
      </c>
      <c r="J310" s="27"/>
      <c r="K310" s="27"/>
      <c r="L310" s="99"/>
    </row>
    <row r="311" spans="1:12" x14ac:dyDescent="0.15">
      <c r="A311" s="136"/>
      <c r="B311" s="25" t="s">
        <v>269</v>
      </c>
      <c r="C311" s="31">
        <v>0</v>
      </c>
      <c r="D311" s="32">
        <v>24</v>
      </c>
      <c r="E311" s="32">
        <v>49</v>
      </c>
      <c r="F311" s="32">
        <v>46</v>
      </c>
      <c r="G311" s="32">
        <v>0</v>
      </c>
      <c r="H311" s="32">
        <v>0</v>
      </c>
      <c r="I311" s="32">
        <v>119</v>
      </c>
      <c r="J311" s="27"/>
      <c r="K311" s="27"/>
      <c r="L311" s="99"/>
    </row>
    <row r="312" spans="1:12" x14ac:dyDescent="0.15">
      <c r="A312" s="136"/>
      <c r="B312" s="25" t="s">
        <v>270</v>
      </c>
      <c r="C312" s="31">
        <v>0</v>
      </c>
      <c r="D312" s="32">
        <v>31</v>
      </c>
      <c r="E312" s="32">
        <v>58</v>
      </c>
      <c r="F312" s="32">
        <v>56</v>
      </c>
      <c r="G312" s="32">
        <v>0</v>
      </c>
      <c r="H312" s="32">
        <v>0</v>
      </c>
      <c r="I312" s="32">
        <v>145</v>
      </c>
      <c r="J312" s="27"/>
      <c r="K312" s="27"/>
      <c r="L312" s="99"/>
    </row>
    <row r="313" spans="1:12" x14ac:dyDescent="0.15">
      <c r="A313" s="136"/>
      <c r="B313" s="25" t="s">
        <v>271</v>
      </c>
      <c r="C313" s="31">
        <v>0</v>
      </c>
      <c r="D313" s="32">
        <v>26</v>
      </c>
      <c r="E313" s="32">
        <v>73</v>
      </c>
      <c r="F313" s="32">
        <v>42</v>
      </c>
      <c r="G313" s="32">
        <v>0</v>
      </c>
      <c r="H313" s="32">
        <v>0</v>
      </c>
      <c r="I313" s="32">
        <v>141</v>
      </c>
      <c r="J313" s="27"/>
      <c r="K313" s="27"/>
      <c r="L313" s="99"/>
    </row>
    <row r="314" spans="1:12" x14ac:dyDescent="0.15">
      <c r="A314" s="136"/>
      <c r="B314" s="25" t="s">
        <v>272</v>
      </c>
      <c r="C314" s="31">
        <v>0</v>
      </c>
      <c r="D314" s="32">
        <v>23</v>
      </c>
      <c r="E314" s="32">
        <v>77</v>
      </c>
      <c r="F314" s="32">
        <v>49</v>
      </c>
      <c r="G314" s="32">
        <v>0</v>
      </c>
      <c r="H314" s="32">
        <v>0</v>
      </c>
      <c r="I314" s="32">
        <v>149</v>
      </c>
      <c r="J314" s="27"/>
      <c r="K314" s="27"/>
      <c r="L314" s="99"/>
    </row>
    <row r="315" spans="1:12" x14ac:dyDescent="0.15">
      <c r="A315" s="136"/>
      <c r="B315" s="25" t="s">
        <v>273</v>
      </c>
      <c r="C315" s="31">
        <v>0</v>
      </c>
      <c r="D315" s="32">
        <v>18</v>
      </c>
      <c r="E315" s="32">
        <v>79</v>
      </c>
      <c r="F315" s="32">
        <v>55</v>
      </c>
      <c r="G315" s="32">
        <v>0</v>
      </c>
      <c r="H315" s="32">
        <v>0</v>
      </c>
      <c r="I315" s="32">
        <v>152</v>
      </c>
      <c r="J315" s="27"/>
      <c r="K315" s="27"/>
      <c r="L315" s="99"/>
    </row>
    <row r="316" spans="1:12" x14ac:dyDescent="0.15">
      <c r="A316" s="136"/>
      <c r="B316" s="25" t="s">
        <v>274</v>
      </c>
      <c r="C316" s="31">
        <v>0</v>
      </c>
      <c r="D316" s="32">
        <v>20</v>
      </c>
      <c r="E316" s="32">
        <v>70</v>
      </c>
      <c r="F316" s="32">
        <v>47</v>
      </c>
      <c r="G316" s="32">
        <v>0</v>
      </c>
      <c r="H316" s="32">
        <v>0</v>
      </c>
      <c r="I316" s="32">
        <v>137</v>
      </c>
      <c r="J316" s="27"/>
      <c r="K316" s="27"/>
      <c r="L316" s="99"/>
    </row>
    <row r="317" spans="1:12" x14ac:dyDescent="0.15">
      <c r="A317" s="136"/>
      <c r="B317" s="25" t="s">
        <v>275</v>
      </c>
      <c r="C317" s="31">
        <v>0</v>
      </c>
      <c r="D317" s="32">
        <v>18</v>
      </c>
      <c r="E317" s="32">
        <v>66</v>
      </c>
      <c r="F317" s="32">
        <v>48</v>
      </c>
      <c r="G317" s="32">
        <v>0</v>
      </c>
      <c r="H317" s="32">
        <v>0</v>
      </c>
      <c r="I317" s="32">
        <v>132</v>
      </c>
      <c r="J317" s="27"/>
      <c r="K317" s="27"/>
      <c r="L317" s="99"/>
    </row>
    <row r="318" spans="1:12" x14ac:dyDescent="0.15">
      <c r="A318" s="136"/>
      <c r="B318" s="25" t="s">
        <v>276</v>
      </c>
      <c r="C318" s="31">
        <v>0</v>
      </c>
      <c r="D318" s="32">
        <v>23</v>
      </c>
      <c r="E318" s="32">
        <v>89</v>
      </c>
      <c r="F318" s="32">
        <v>43</v>
      </c>
      <c r="G318" s="32">
        <v>0</v>
      </c>
      <c r="H318" s="32">
        <v>0</v>
      </c>
      <c r="I318" s="32">
        <v>155</v>
      </c>
      <c r="J318" s="27"/>
      <c r="K318" s="27"/>
      <c r="L318" s="99"/>
    </row>
    <row r="319" spans="1:12" x14ac:dyDescent="0.15">
      <c r="A319" s="136"/>
      <c r="B319" s="25" t="s">
        <v>277</v>
      </c>
      <c r="C319" s="31">
        <v>0</v>
      </c>
      <c r="D319" s="32">
        <v>17</v>
      </c>
      <c r="E319" s="32">
        <v>67</v>
      </c>
      <c r="F319" s="32">
        <v>40</v>
      </c>
      <c r="G319" s="32">
        <v>0</v>
      </c>
      <c r="H319" s="32">
        <v>0</v>
      </c>
      <c r="I319" s="32">
        <v>124</v>
      </c>
      <c r="J319" s="27"/>
      <c r="K319" s="27"/>
      <c r="L319" s="99"/>
    </row>
    <row r="320" spans="1:12" x14ac:dyDescent="0.15">
      <c r="A320" s="136"/>
      <c r="B320" s="25" t="s">
        <v>278</v>
      </c>
      <c r="C320" s="31">
        <v>0</v>
      </c>
      <c r="D320" s="32">
        <v>20</v>
      </c>
      <c r="E320" s="32">
        <v>69</v>
      </c>
      <c r="F320" s="32">
        <v>33</v>
      </c>
      <c r="G320" s="32">
        <v>0</v>
      </c>
      <c r="H320" s="32">
        <v>0</v>
      </c>
      <c r="I320" s="32">
        <v>122</v>
      </c>
      <c r="J320" s="27"/>
      <c r="K320" s="27"/>
      <c r="L320" s="99"/>
    </row>
    <row r="321" spans="1:12" x14ac:dyDescent="0.15">
      <c r="A321" s="136"/>
      <c r="B321" s="25" t="s">
        <v>279</v>
      </c>
      <c r="C321" s="31">
        <v>0</v>
      </c>
      <c r="D321" s="32">
        <v>22</v>
      </c>
      <c r="E321" s="32">
        <v>59</v>
      </c>
      <c r="F321" s="32">
        <v>42</v>
      </c>
      <c r="G321" s="32">
        <v>0</v>
      </c>
      <c r="H321" s="32">
        <v>0</v>
      </c>
      <c r="I321" s="32">
        <v>123</v>
      </c>
      <c r="J321" s="27"/>
      <c r="K321" s="27"/>
      <c r="L321" s="99"/>
    </row>
    <row r="322" spans="1:12" x14ac:dyDescent="0.15">
      <c r="A322" s="136"/>
      <c r="B322" s="25" t="s">
        <v>280</v>
      </c>
      <c r="C322" s="31">
        <v>0</v>
      </c>
      <c r="D322" s="32">
        <v>22</v>
      </c>
      <c r="E322" s="32">
        <v>66</v>
      </c>
      <c r="F322" s="32">
        <v>40</v>
      </c>
      <c r="G322" s="32">
        <v>0</v>
      </c>
      <c r="H322" s="32">
        <v>0</v>
      </c>
      <c r="I322" s="32">
        <v>128</v>
      </c>
      <c r="J322" s="27"/>
      <c r="K322" s="27"/>
      <c r="L322" s="99"/>
    </row>
    <row r="323" spans="1:12" x14ac:dyDescent="0.15">
      <c r="A323" s="136"/>
      <c r="B323" s="25" t="s">
        <v>281</v>
      </c>
      <c r="C323" s="31">
        <v>0</v>
      </c>
      <c r="D323" s="32">
        <v>31</v>
      </c>
      <c r="E323" s="32">
        <v>68</v>
      </c>
      <c r="F323" s="32">
        <v>38</v>
      </c>
      <c r="G323" s="32">
        <v>0</v>
      </c>
      <c r="H323" s="32">
        <v>0</v>
      </c>
      <c r="I323" s="32">
        <v>137</v>
      </c>
      <c r="J323" s="27"/>
      <c r="K323" s="27"/>
      <c r="L323" s="99"/>
    </row>
    <row r="324" spans="1:12" x14ac:dyDescent="0.15">
      <c r="A324" s="136"/>
      <c r="B324" s="25" t="s">
        <v>282</v>
      </c>
      <c r="C324" s="31">
        <v>0</v>
      </c>
      <c r="D324" s="32">
        <v>20</v>
      </c>
      <c r="E324" s="32">
        <v>71</v>
      </c>
      <c r="F324" s="32">
        <v>45</v>
      </c>
      <c r="G324" s="32">
        <v>0</v>
      </c>
      <c r="H324" s="32">
        <v>0</v>
      </c>
      <c r="I324" s="32">
        <v>136</v>
      </c>
      <c r="J324" s="27"/>
      <c r="K324" s="27"/>
      <c r="L324" s="99"/>
    </row>
    <row r="325" spans="1:12" x14ac:dyDescent="0.15">
      <c r="A325" s="136"/>
      <c r="B325" s="25" t="s">
        <v>283</v>
      </c>
      <c r="C325" s="31">
        <v>0</v>
      </c>
      <c r="D325" s="32">
        <v>15</v>
      </c>
      <c r="E325" s="32">
        <v>74</v>
      </c>
      <c r="F325" s="32">
        <v>57</v>
      </c>
      <c r="G325" s="32">
        <v>0</v>
      </c>
      <c r="H325" s="32">
        <v>0</v>
      </c>
      <c r="I325" s="32">
        <v>146</v>
      </c>
      <c r="J325" s="27"/>
      <c r="K325" s="27"/>
      <c r="L325" s="99"/>
    </row>
    <row r="326" spans="1:12" x14ac:dyDescent="0.15">
      <c r="A326" s="136"/>
      <c r="B326" s="25" t="s">
        <v>284</v>
      </c>
      <c r="C326" s="31">
        <v>0</v>
      </c>
      <c r="D326" s="32">
        <v>18</v>
      </c>
      <c r="E326" s="32">
        <v>66</v>
      </c>
      <c r="F326" s="32">
        <v>41</v>
      </c>
      <c r="G326" s="32">
        <v>0</v>
      </c>
      <c r="H326" s="32">
        <v>0</v>
      </c>
      <c r="I326" s="32">
        <v>125</v>
      </c>
      <c r="J326" s="27"/>
      <c r="K326" s="27"/>
      <c r="L326" s="99"/>
    </row>
    <row r="327" spans="1:12" x14ac:dyDescent="0.15">
      <c r="A327" s="136"/>
      <c r="B327" s="25" t="s">
        <v>285</v>
      </c>
      <c r="C327" s="31">
        <v>0</v>
      </c>
      <c r="D327" s="32">
        <v>23</v>
      </c>
      <c r="E327" s="32">
        <v>75</v>
      </c>
      <c r="F327" s="32">
        <v>46</v>
      </c>
      <c r="G327" s="32">
        <v>0</v>
      </c>
      <c r="H327" s="32">
        <v>0</v>
      </c>
      <c r="I327" s="32">
        <v>144</v>
      </c>
      <c r="J327" s="27"/>
      <c r="K327" s="27"/>
      <c r="L327" s="99"/>
    </row>
    <row r="328" spans="1:12" x14ac:dyDescent="0.15">
      <c r="A328" s="136"/>
      <c r="B328" s="25" t="s">
        <v>286</v>
      </c>
      <c r="C328" s="31">
        <v>0</v>
      </c>
      <c r="D328" s="32">
        <v>29</v>
      </c>
      <c r="E328" s="32">
        <v>73</v>
      </c>
      <c r="F328" s="32">
        <v>63</v>
      </c>
      <c r="G328" s="32">
        <v>0</v>
      </c>
      <c r="H328" s="32">
        <v>0</v>
      </c>
      <c r="I328" s="32">
        <v>165</v>
      </c>
      <c r="J328" s="27"/>
      <c r="K328" s="27"/>
      <c r="L328" s="99"/>
    </row>
    <row r="329" spans="1:12" x14ac:dyDescent="0.15">
      <c r="A329" s="136"/>
      <c r="B329" s="25" t="s">
        <v>287</v>
      </c>
      <c r="C329" s="31">
        <v>0</v>
      </c>
      <c r="D329" s="32">
        <v>26</v>
      </c>
      <c r="E329" s="32">
        <v>81</v>
      </c>
      <c r="F329" s="32">
        <v>65</v>
      </c>
      <c r="G329" s="32">
        <v>0</v>
      </c>
      <c r="H329" s="32">
        <v>0</v>
      </c>
      <c r="I329" s="32">
        <v>172</v>
      </c>
      <c r="J329" s="27"/>
      <c r="K329" s="27"/>
      <c r="L329" s="99"/>
    </row>
    <row r="330" spans="1:12" x14ac:dyDescent="0.15">
      <c r="A330" s="136"/>
      <c r="B330" s="25" t="s">
        <v>288</v>
      </c>
      <c r="C330" s="31">
        <v>0</v>
      </c>
      <c r="D330" s="32">
        <v>33</v>
      </c>
      <c r="E330" s="32">
        <v>92</v>
      </c>
      <c r="F330" s="32">
        <v>85</v>
      </c>
      <c r="G330" s="32">
        <v>0</v>
      </c>
      <c r="H330" s="32">
        <v>0</v>
      </c>
      <c r="I330" s="32">
        <v>210</v>
      </c>
      <c r="J330" s="27"/>
      <c r="K330" s="27"/>
      <c r="L330" s="99"/>
    </row>
    <row r="331" spans="1:12" x14ac:dyDescent="0.15">
      <c r="A331" s="136"/>
      <c r="B331" s="25" t="s">
        <v>289</v>
      </c>
      <c r="C331" s="31">
        <v>0</v>
      </c>
      <c r="D331" s="32">
        <v>25</v>
      </c>
      <c r="E331" s="32">
        <v>78</v>
      </c>
      <c r="F331" s="32">
        <v>70</v>
      </c>
      <c r="G331" s="32">
        <v>0</v>
      </c>
      <c r="H331" s="32">
        <v>0</v>
      </c>
      <c r="I331" s="32">
        <v>173</v>
      </c>
      <c r="J331" s="27"/>
      <c r="K331" s="27"/>
      <c r="L331" s="99"/>
    </row>
    <row r="332" spans="1:12" x14ac:dyDescent="0.15">
      <c r="A332" s="136"/>
      <c r="B332" s="25" t="s">
        <v>290</v>
      </c>
      <c r="C332" s="31">
        <v>0</v>
      </c>
      <c r="D332" s="32">
        <v>23</v>
      </c>
      <c r="E332" s="32">
        <v>74</v>
      </c>
      <c r="F332" s="32">
        <v>73</v>
      </c>
      <c r="G332" s="32">
        <v>0</v>
      </c>
      <c r="H332" s="32">
        <v>0</v>
      </c>
      <c r="I332" s="32">
        <v>170</v>
      </c>
      <c r="J332" s="27"/>
      <c r="K332" s="27"/>
      <c r="L332" s="99"/>
    </row>
    <row r="333" spans="1:12" x14ac:dyDescent="0.15">
      <c r="A333" s="136"/>
      <c r="B333" s="25" t="s">
        <v>291</v>
      </c>
      <c r="C333" s="31">
        <v>0</v>
      </c>
      <c r="D333" s="32">
        <v>26</v>
      </c>
      <c r="E333" s="32">
        <v>73</v>
      </c>
      <c r="F333" s="32">
        <v>62</v>
      </c>
      <c r="G333" s="32">
        <v>0</v>
      </c>
      <c r="H333" s="32">
        <v>0</v>
      </c>
      <c r="I333" s="32">
        <v>161</v>
      </c>
      <c r="J333" s="27"/>
      <c r="K333" s="27"/>
      <c r="L333" s="99"/>
    </row>
    <row r="334" spans="1:12" x14ac:dyDescent="0.15">
      <c r="A334" s="136"/>
      <c r="B334" s="25" t="s">
        <v>292</v>
      </c>
      <c r="C334" s="31">
        <v>0</v>
      </c>
      <c r="D334" s="32">
        <v>19</v>
      </c>
      <c r="E334" s="32">
        <v>93</v>
      </c>
      <c r="F334" s="32">
        <v>56</v>
      </c>
      <c r="G334" s="32">
        <v>0</v>
      </c>
      <c r="H334" s="32">
        <v>0</v>
      </c>
      <c r="I334" s="32">
        <v>168</v>
      </c>
      <c r="J334" s="27"/>
      <c r="K334" s="27"/>
      <c r="L334" s="99"/>
    </row>
    <row r="335" spans="1:12" x14ac:dyDescent="0.15">
      <c r="A335" s="136"/>
      <c r="B335" s="25" t="s">
        <v>293</v>
      </c>
      <c r="C335" s="31">
        <v>0</v>
      </c>
      <c r="D335" s="32">
        <v>20</v>
      </c>
      <c r="E335" s="32">
        <v>84</v>
      </c>
      <c r="F335" s="32">
        <v>52</v>
      </c>
      <c r="G335" s="32">
        <v>0</v>
      </c>
      <c r="H335" s="32">
        <v>0</v>
      </c>
      <c r="I335" s="32">
        <v>156</v>
      </c>
      <c r="J335" s="27"/>
      <c r="K335" s="27"/>
      <c r="L335" s="99"/>
    </row>
    <row r="336" spans="1:12" x14ac:dyDescent="0.15">
      <c r="A336" s="136"/>
      <c r="B336" s="25" t="s">
        <v>294</v>
      </c>
      <c r="C336" s="31">
        <v>0</v>
      </c>
      <c r="D336" s="32">
        <v>18</v>
      </c>
      <c r="E336" s="32">
        <v>86</v>
      </c>
      <c r="F336" s="32">
        <v>69</v>
      </c>
      <c r="G336" s="32">
        <v>0</v>
      </c>
      <c r="H336" s="32">
        <v>0</v>
      </c>
      <c r="I336" s="32">
        <v>173</v>
      </c>
      <c r="J336" s="27"/>
      <c r="K336" s="27"/>
      <c r="L336" s="99"/>
    </row>
    <row r="337" spans="1:12" x14ac:dyDescent="0.15">
      <c r="A337" s="136"/>
      <c r="B337" s="25" t="s">
        <v>295</v>
      </c>
      <c r="C337" s="31">
        <v>0</v>
      </c>
      <c r="D337" s="32">
        <v>20</v>
      </c>
      <c r="E337" s="32">
        <v>87</v>
      </c>
      <c r="F337" s="32">
        <v>74</v>
      </c>
      <c r="G337" s="32">
        <v>0</v>
      </c>
      <c r="H337" s="32">
        <v>0</v>
      </c>
      <c r="I337" s="32">
        <v>181</v>
      </c>
      <c r="J337" s="27"/>
      <c r="K337" s="27"/>
      <c r="L337" s="99"/>
    </row>
    <row r="338" spans="1:12" x14ac:dyDescent="0.15">
      <c r="A338" s="136"/>
      <c r="B338" s="25" t="s">
        <v>296</v>
      </c>
      <c r="C338" s="31">
        <v>0</v>
      </c>
      <c r="D338" s="32">
        <v>21</v>
      </c>
      <c r="E338" s="32">
        <v>80</v>
      </c>
      <c r="F338" s="32">
        <v>68</v>
      </c>
      <c r="G338" s="32">
        <v>0</v>
      </c>
      <c r="H338" s="32">
        <v>0</v>
      </c>
      <c r="I338" s="32">
        <v>169</v>
      </c>
      <c r="J338" s="27"/>
      <c r="K338" s="27"/>
      <c r="L338" s="99"/>
    </row>
    <row r="339" spans="1:12" x14ac:dyDescent="0.15">
      <c r="A339" s="136"/>
      <c r="B339" s="25" t="s">
        <v>297</v>
      </c>
      <c r="C339" s="31">
        <v>0</v>
      </c>
      <c r="D339" s="32">
        <v>19</v>
      </c>
      <c r="E339" s="32">
        <v>83</v>
      </c>
      <c r="F339" s="32">
        <v>66</v>
      </c>
      <c r="G339" s="32">
        <v>0</v>
      </c>
      <c r="H339" s="32">
        <v>0</v>
      </c>
      <c r="I339" s="32">
        <v>168</v>
      </c>
      <c r="J339" s="27"/>
      <c r="K339" s="27"/>
      <c r="L339" s="99"/>
    </row>
    <row r="340" spans="1:12" x14ac:dyDescent="0.15">
      <c r="A340" s="136"/>
      <c r="B340" s="25" t="s">
        <v>298</v>
      </c>
      <c r="C340" s="31">
        <v>0</v>
      </c>
      <c r="D340" s="32">
        <v>25</v>
      </c>
      <c r="E340" s="32">
        <v>80</v>
      </c>
      <c r="F340" s="32">
        <v>71</v>
      </c>
      <c r="G340" s="32">
        <v>0</v>
      </c>
      <c r="H340" s="32">
        <v>0</v>
      </c>
      <c r="I340" s="32">
        <v>176</v>
      </c>
      <c r="J340" s="27"/>
      <c r="K340" s="27"/>
      <c r="L340" s="99"/>
    </row>
    <row r="341" spans="1:12" x14ac:dyDescent="0.15">
      <c r="A341" s="136"/>
      <c r="B341" s="25" t="s">
        <v>299</v>
      </c>
      <c r="C341" s="31">
        <v>0</v>
      </c>
      <c r="D341" s="32">
        <v>31</v>
      </c>
      <c r="E341" s="32">
        <v>79</v>
      </c>
      <c r="F341" s="32">
        <v>56</v>
      </c>
      <c r="G341" s="32">
        <v>0</v>
      </c>
      <c r="H341" s="32">
        <v>0</v>
      </c>
      <c r="I341" s="32">
        <v>166</v>
      </c>
      <c r="J341" s="27"/>
      <c r="K341" s="27"/>
      <c r="L341" s="99"/>
    </row>
    <row r="342" spans="1:12" x14ac:dyDescent="0.15">
      <c r="A342" s="136"/>
      <c r="B342" s="25" t="s">
        <v>300</v>
      </c>
      <c r="C342" s="31">
        <v>0</v>
      </c>
      <c r="D342" s="32">
        <v>34</v>
      </c>
      <c r="E342" s="32">
        <v>93</v>
      </c>
      <c r="F342" s="32">
        <v>76</v>
      </c>
      <c r="G342" s="32">
        <v>0</v>
      </c>
      <c r="H342" s="32">
        <v>0</v>
      </c>
      <c r="I342" s="32">
        <v>203</v>
      </c>
      <c r="J342" s="27"/>
      <c r="K342" s="27"/>
      <c r="L342" s="99"/>
    </row>
    <row r="343" spans="1:12" x14ac:dyDescent="0.15">
      <c r="A343" s="136"/>
      <c r="B343" s="25" t="s">
        <v>301</v>
      </c>
      <c r="C343" s="31">
        <v>0</v>
      </c>
      <c r="D343" s="32">
        <v>32</v>
      </c>
      <c r="E343" s="32">
        <v>103</v>
      </c>
      <c r="F343" s="32">
        <v>84</v>
      </c>
      <c r="G343" s="32">
        <v>0</v>
      </c>
      <c r="H343" s="32">
        <v>0</v>
      </c>
      <c r="I343" s="32">
        <v>219</v>
      </c>
      <c r="J343" s="27"/>
      <c r="K343" s="27"/>
      <c r="L343" s="99"/>
    </row>
    <row r="344" spans="1:12" x14ac:dyDescent="0.15">
      <c r="A344" s="136"/>
      <c r="B344" s="25" t="s">
        <v>302</v>
      </c>
      <c r="C344" s="31">
        <v>0</v>
      </c>
      <c r="D344" s="32">
        <v>31</v>
      </c>
      <c r="E344" s="32">
        <v>100</v>
      </c>
      <c r="F344" s="32">
        <v>84</v>
      </c>
      <c r="G344" s="32">
        <v>0</v>
      </c>
      <c r="H344" s="32">
        <v>0</v>
      </c>
      <c r="I344" s="32">
        <v>215</v>
      </c>
      <c r="J344" s="27"/>
      <c r="K344" s="27"/>
      <c r="L344" s="99"/>
    </row>
    <row r="345" spans="1:12" x14ac:dyDescent="0.15">
      <c r="A345" s="136"/>
      <c r="B345" s="25" t="s">
        <v>303</v>
      </c>
      <c r="C345" s="31">
        <v>0</v>
      </c>
      <c r="D345" s="32">
        <v>35</v>
      </c>
      <c r="E345" s="32">
        <v>90</v>
      </c>
      <c r="F345" s="32">
        <v>65</v>
      </c>
      <c r="G345" s="32">
        <v>0</v>
      </c>
      <c r="H345" s="32">
        <v>0</v>
      </c>
      <c r="I345" s="32">
        <v>190</v>
      </c>
      <c r="J345" s="27"/>
      <c r="K345" s="27"/>
      <c r="L345" s="99"/>
    </row>
    <row r="346" spans="1:12" x14ac:dyDescent="0.15">
      <c r="A346" s="136"/>
      <c r="B346" s="25" t="s">
        <v>304</v>
      </c>
      <c r="C346" s="31">
        <v>0</v>
      </c>
      <c r="D346" s="32">
        <v>29</v>
      </c>
      <c r="E346" s="32">
        <v>79</v>
      </c>
      <c r="F346" s="32">
        <v>73</v>
      </c>
      <c r="G346" s="32">
        <v>0</v>
      </c>
      <c r="H346" s="32">
        <v>0</v>
      </c>
      <c r="I346" s="32">
        <v>181</v>
      </c>
      <c r="J346" s="27"/>
      <c r="K346" s="27"/>
      <c r="L346" s="99"/>
    </row>
    <row r="347" spans="1:12" x14ac:dyDescent="0.15">
      <c r="A347" s="136"/>
      <c r="B347" s="25" t="s">
        <v>305</v>
      </c>
      <c r="C347" s="31">
        <v>0</v>
      </c>
      <c r="D347" s="32">
        <v>21</v>
      </c>
      <c r="E347" s="32">
        <v>93</v>
      </c>
      <c r="F347" s="32">
        <v>75</v>
      </c>
      <c r="G347" s="32">
        <v>0</v>
      </c>
      <c r="H347" s="32">
        <v>0</v>
      </c>
      <c r="I347" s="32">
        <v>189</v>
      </c>
      <c r="J347" s="27"/>
      <c r="K347" s="27"/>
      <c r="L347" s="99"/>
    </row>
    <row r="348" spans="1:12" x14ac:dyDescent="0.15">
      <c r="A348" s="136"/>
      <c r="B348" s="25" t="s">
        <v>306</v>
      </c>
      <c r="C348" s="31">
        <v>0</v>
      </c>
      <c r="D348" s="32">
        <v>20</v>
      </c>
      <c r="E348" s="32">
        <v>65</v>
      </c>
      <c r="F348" s="32">
        <v>68</v>
      </c>
      <c r="G348" s="32">
        <v>0</v>
      </c>
      <c r="H348" s="32">
        <v>0</v>
      </c>
      <c r="I348" s="32">
        <v>153</v>
      </c>
      <c r="J348" s="27"/>
      <c r="K348" s="27"/>
      <c r="L348" s="99"/>
    </row>
    <row r="349" spans="1:12" x14ac:dyDescent="0.15">
      <c r="A349" s="136"/>
      <c r="B349" s="25" t="s">
        <v>307</v>
      </c>
      <c r="C349" s="31">
        <v>0</v>
      </c>
      <c r="D349" s="32">
        <v>22</v>
      </c>
      <c r="E349" s="32">
        <v>62</v>
      </c>
      <c r="F349" s="32">
        <v>70</v>
      </c>
      <c r="G349" s="32">
        <v>0</v>
      </c>
      <c r="H349" s="32">
        <v>0</v>
      </c>
      <c r="I349" s="32">
        <v>154</v>
      </c>
      <c r="J349" s="27"/>
      <c r="K349" s="27"/>
      <c r="L349" s="99"/>
    </row>
    <row r="350" spans="1:12" x14ac:dyDescent="0.15">
      <c r="A350" s="136"/>
      <c r="B350" s="25" t="s">
        <v>308</v>
      </c>
      <c r="C350" s="31">
        <v>0</v>
      </c>
      <c r="D350" s="32">
        <v>22</v>
      </c>
      <c r="E350" s="32">
        <v>50</v>
      </c>
      <c r="F350" s="32">
        <v>70</v>
      </c>
      <c r="G350" s="32">
        <v>0</v>
      </c>
      <c r="H350" s="32">
        <v>0</v>
      </c>
      <c r="I350" s="32">
        <v>142</v>
      </c>
      <c r="J350" s="27"/>
      <c r="K350" s="27"/>
      <c r="L350" s="99"/>
    </row>
    <row r="351" spans="1:12" x14ac:dyDescent="0.15">
      <c r="A351" s="136"/>
      <c r="B351" s="25" t="s">
        <v>309</v>
      </c>
      <c r="C351" s="31">
        <v>0</v>
      </c>
      <c r="D351" s="32">
        <v>25</v>
      </c>
      <c r="E351" s="32">
        <v>62</v>
      </c>
      <c r="F351" s="32">
        <v>72</v>
      </c>
      <c r="G351" s="32">
        <v>0</v>
      </c>
      <c r="H351" s="32">
        <v>0</v>
      </c>
      <c r="I351" s="32">
        <v>159</v>
      </c>
      <c r="J351" s="27"/>
      <c r="K351" s="27"/>
      <c r="L351" s="99"/>
    </row>
    <row r="352" spans="1:12" x14ac:dyDescent="0.15">
      <c r="A352" s="136"/>
      <c r="B352" s="25" t="s">
        <v>310</v>
      </c>
      <c r="C352" s="31">
        <v>0</v>
      </c>
      <c r="D352" s="32">
        <v>17</v>
      </c>
      <c r="E352" s="32">
        <v>68</v>
      </c>
      <c r="F352" s="32">
        <v>88</v>
      </c>
      <c r="G352" s="32">
        <v>0</v>
      </c>
      <c r="H352" s="32">
        <v>0</v>
      </c>
      <c r="I352" s="32">
        <v>173</v>
      </c>
      <c r="J352" s="27"/>
      <c r="K352" s="27"/>
      <c r="L352" s="99"/>
    </row>
    <row r="353" spans="1:12" x14ac:dyDescent="0.15">
      <c r="A353" s="136"/>
      <c r="B353" s="25" t="s">
        <v>311</v>
      </c>
      <c r="C353" s="31">
        <v>0</v>
      </c>
      <c r="D353" s="32">
        <v>19</v>
      </c>
      <c r="E353" s="32">
        <v>54</v>
      </c>
      <c r="F353" s="32">
        <v>86</v>
      </c>
      <c r="G353" s="32">
        <v>0</v>
      </c>
      <c r="H353" s="32">
        <v>0</v>
      </c>
      <c r="I353" s="32">
        <v>159</v>
      </c>
      <c r="J353" s="27"/>
      <c r="K353" s="27"/>
      <c r="L353" s="99"/>
    </row>
    <row r="354" spans="1:12" x14ac:dyDescent="0.15">
      <c r="A354" s="136"/>
      <c r="B354" s="25" t="s">
        <v>312</v>
      </c>
      <c r="C354" s="31">
        <v>0</v>
      </c>
      <c r="D354" s="32">
        <v>16</v>
      </c>
      <c r="E354" s="32">
        <v>59</v>
      </c>
      <c r="F354" s="32">
        <v>74</v>
      </c>
      <c r="G354" s="32">
        <v>0</v>
      </c>
      <c r="H354" s="32">
        <v>0</v>
      </c>
      <c r="I354" s="32">
        <v>149</v>
      </c>
      <c r="J354" s="27"/>
      <c r="K354" s="27"/>
      <c r="L354" s="99"/>
    </row>
    <row r="355" spans="1:12" x14ac:dyDescent="0.15">
      <c r="A355" s="136"/>
      <c r="B355" s="25" t="s">
        <v>313</v>
      </c>
      <c r="C355" s="31">
        <v>0</v>
      </c>
      <c r="D355" s="32">
        <v>13</v>
      </c>
      <c r="E355" s="32">
        <v>67</v>
      </c>
      <c r="F355" s="32">
        <v>81</v>
      </c>
      <c r="G355" s="32">
        <v>0</v>
      </c>
      <c r="H355" s="32">
        <v>0</v>
      </c>
      <c r="I355" s="32">
        <v>161</v>
      </c>
      <c r="J355" s="27"/>
      <c r="K355" s="27"/>
      <c r="L355" s="99"/>
    </row>
    <row r="356" spans="1:12" x14ac:dyDescent="0.15">
      <c r="A356" s="136"/>
      <c r="B356" s="25" t="s">
        <v>314</v>
      </c>
      <c r="C356" s="31">
        <v>0</v>
      </c>
      <c r="D356" s="32">
        <v>15</v>
      </c>
      <c r="E356" s="32">
        <v>66</v>
      </c>
      <c r="F356" s="32">
        <v>80</v>
      </c>
      <c r="G356" s="32">
        <v>0</v>
      </c>
      <c r="H356" s="32">
        <v>0</v>
      </c>
      <c r="I356" s="32">
        <v>161</v>
      </c>
      <c r="J356" s="27"/>
      <c r="K356" s="27"/>
      <c r="L356" s="99"/>
    </row>
    <row r="357" spans="1:12" x14ac:dyDescent="0.15">
      <c r="A357" s="136"/>
      <c r="B357" s="25" t="s">
        <v>315</v>
      </c>
      <c r="C357" s="31">
        <v>0</v>
      </c>
      <c r="D357" s="32">
        <v>14</v>
      </c>
      <c r="E357" s="32">
        <v>62</v>
      </c>
      <c r="F357" s="32">
        <v>81</v>
      </c>
      <c r="G357" s="32">
        <v>0</v>
      </c>
      <c r="H357" s="32">
        <v>0</v>
      </c>
      <c r="I357" s="32">
        <v>157</v>
      </c>
      <c r="J357" s="27"/>
      <c r="K357" s="27"/>
      <c r="L357" s="99"/>
    </row>
    <row r="358" spans="1:12" x14ac:dyDescent="0.15">
      <c r="A358" s="136"/>
      <c r="B358" s="25" t="s">
        <v>316</v>
      </c>
      <c r="C358" s="31">
        <v>0</v>
      </c>
      <c r="D358" s="32">
        <v>16</v>
      </c>
      <c r="E358" s="32">
        <v>68</v>
      </c>
      <c r="F358" s="32">
        <v>68</v>
      </c>
      <c r="G358" s="32">
        <v>0</v>
      </c>
      <c r="H358" s="32">
        <v>0</v>
      </c>
      <c r="I358" s="32">
        <v>152</v>
      </c>
      <c r="J358" s="27"/>
      <c r="K358" s="27"/>
      <c r="L358" s="99"/>
    </row>
    <row r="359" spans="1:12" x14ac:dyDescent="0.15">
      <c r="A359" s="136"/>
      <c r="B359" s="25" t="s">
        <v>317</v>
      </c>
      <c r="C359" s="31">
        <v>0</v>
      </c>
      <c r="D359" s="32">
        <v>16</v>
      </c>
      <c r="E359" s="32">
        <v>69</v>
      </c>
      <c r="F359" s="32">
        <v>70</v>
      </c>
      <c r="G359" s="32">
        <v>0</v>
      </c>
      <c r="H359" s="32">
        <v>0</v>
      </c>
      <c r="I359" s="32">
        <v>155</v>
      </c>
      <c r="J359" s="27"/>
      <c r="K359" s="27"/>
      <c r="L359" s="99"/>
    </row>
    <row r="360" spans="1:12" x14ac:dyDescent="0.15">
      <c r="A360" s="136"/>
      <c r="B360" s="25" t="s">
        <v>318</v>
      </c>
      <c r="C360" s="31">
        <v>0</v>
      </c>
      <c r="D360" s="32">
        <v>15</v>
      </c>
      <c r="E360" s="32">
        <v>70</v>
      </c>
      <c r="F360" s="32">
        <v>67</v>
      </c>
      <c r="G360" s="32">
        <v>0</v>
      </c>
      <c r="H360" s="32">
        <v>0</v>
      </c>
      <c r="I360" s="32">
        <v>152</v>
      </c>
      <c r="J360" s="27"/>
      <c r="K360" s="27"/>
      <c r="L360" s="99"/>
    </row>
    <row r="361" spans="1:12" x14ac:dyDescent="0.15">
      <c r="A361" s="136"/>
      <c r="B361" s="25" t="s">
        <v>319</v>
      </c>
      <c r="C361" s="31">
        <v>0</v>
      </c>
      <c r="D361" s="32">
        <v>16</v>
      </c>
      <c r="E361" s="32">
        <v>66</v>
      </c>
      <c r="F361" s="32">
        <v>68</v>
      </c>
      <c r="G361" s="32">
        <v>0</v>
      </c>
      <c r="H361" s="32">
        <v>0</v>
      </c>
      <c r="I361" s="32">
        <v>150</v>
      </c>
      <c r="J361" s="27"/>
      <c r="K361" s="27"/>
      <c r="L361" s="99"/>
    </row>
    <row r="362" spans="1:12" x14ac:dyDescent="0.15">
      <c r="A362" s="136"/>
      <c r="B362" s="25" t="s">
        <v>320</v>
      </c>
      <c r="C362" s="31">
        <v>0</v>
      </c>
      <c r="D362" s="32">
        <v>15</v>
      </c>
      <c r="E362" s="32">
        <v>68</v>
      </c>
      <c r="F362" s="32">
        <v>54</v>
      </c>
      <c r="G362" s="32">
        <v>0</v>
      </c>
      <c r="H362" s="32">
        <v>0</v>
      </c>
      <c r="I362" s="32">
        <v>137</v>
      </c>
      <c r="J362" s="27"/>
      <c r="K362" s="27"/>
      <c r="L362" s="99"/>
    </row>
    <row r="363" spans="1:12" x14ac:dyDescent="0.15">
      <c r="A363" s="136"/>
      <c r="B363" s="25" t="s">
        <v>321</v>
      </c>
      <c r="C363" s="31">
        <v>0</v>
      </c>
      <c r="D363" s="32">
        <v>13</v>
      </c>
      <c r="E363" s="32">
        <v>69</v>
      </c>
      <c r="F363" s="32">
        <v>66</v>
      </c>
      <c r="G363" s="32">
        <v>0</v>
      </c>
      <c r="H363" s="32">
        <v>0</v>
      </c>
      <c r="I363" s="32">
        <v>148</v>
      </c>
      <c r="J363" s="27"/>
      <c r="K363" s="27"/>
      <c r="L363" s="99"/>
    </row>
    <row r="364" spans="1:12" x14ac:dyDescent="0.15">
      <c r="A364" s="136"/>
      <c r="B364" s="25" t="s">
        <v>322</v>
      </c>
      <c r="C364" s="31">
        <v>0</v>
      </c>
      <c r="D364" s="32">
        <v>16</v>
      </c>
      <c r="E364" s="32">
        <v>73</v>
      </c>
      <c r="F364" s="32">
        <v>74</v>
      </c>
      <c r="G364" s="32">
        <v>0</v>
      </c>
      <c r="H364" s="32">
        <v>0</v>
      </c>
      <c r="I364" s="32">
        <v>163</v>
      </c>
      <c r="J364" s="27"/>
      <c r="K364" s="27"/>
      <c r="L364" s="99"/>
    </row>
    <row r="365" spans="1:12" x14ac:dyDescent="0.15">
      <c r="A365" s="136"/>
      <c r="B365" s="25" t="s">
        <v>323</v>
      </c>
      <c r="C365" s="31">
        <v>0</v>
      </c>
      <c r="D365" s="32">
        <v>14</v>
      </c>
      <c r="E365" s="32">
        <v>59</v>
      </c>
      <c r="F365" s="32">
        <v>71</v>
      </c>
      <c r="G365" s="32">
        <v>0</v>
      </c>
      <c r="H365" s="32">
        <v>0</v>
      </c>
      <c r="I365" s="32">
        <v>144</v>
      </c>
      <c r="J365" s="27"/>
      <c r="K365" s="27"/>
      <c r="L365" s="99"/>
    </row>
    <row r="366" spans="1:12" x14ac:dyDescent="0.15">
      <c r="A366" s="136"/>
      <c r="B366" s="25" t="s">
        <v>324</v>
      </c>
      <c r="C366" s="31">
        <v>0</v>
      </c>
      <c r="D366" s="32">
        <v>11</v>
      </c>
      <c r="E366" s="32">
        <v>42</v>
      </c>
      <c r="F366" s="32">
        <v>71</v>
      </c>
      <c r="G366" s="32">
        <v>0</v>
      </c>
      <c r="H366" s="32">
        <v>0</v>
      </c>
      <c r="I366" s="32">
        <v>124</v>
      </c>
      <c r="J366" s="27"/>
      <c r="K366" s="27"/>
      <c r="L366" s="99"/>
    </row>
    <row r="367" spans="1:12" x14ac:dyDescent="0.15">
      <c r="A367" s="136"/>
      <c r="B367" s="25" t="s">
        <v>325</v>
      </c>
      <c r="C367" s="31">
        <v>0</v>
      </c>
      <c r="D367" s="32">
        <v>6</v>
      </c>
      <c r="E367" s="32">
        <v>42</v>
      </c>
      <c r="F367" s="32">
        <v>77</v>
      </c>
      <c r="G367" s="32">
        <v>0</v>
      </c>
      <c r="H367" s="32">
        <v>0</v>
      </c>
      <c r="I367" s="32">
        <v>125</v>
      </c>
      <c r="J367" s="27"/>
      <c r="K367" s="27"/>
      <c r="L367" s="99"/>
    </row>
    <row r="368" spans="1:12" x14ac:dyDescent="0.15">
      <c r="A368" s="136"/>
      <c r="B368" s="25" t="s">
        <v>326</v>
      </c>
      <c r="C368" s="31">
        <v>0</v>
      </c>
      <c r="D368" s="32">
        <v>14</v>
      </c>
      <c r="E368" s="32">
        <v>43</v>
      </c>
      <c r="F368" s="32">
        <v>69</v>
      </c>
      <c r="G368" s="32">
        <v>0</v>
      </c>
      <c r="H368" s="32">
        <v>0</v>
      </c>
      <c r="I368" s="32">
        <v>126</v>
      </c>
      <c r="J368" s="27"/>
      <c r="K368" s="27"/>
      <c r="L368" s="99"/>
    </row>
    <row r="369" spans="1:12" x14ac:dyDescent="0.15">
      <c r="A369" s="136"/>
      <c r="B369" s="25" t="s">
        <v>327</v>
      </c>
      <c r="C369" s="31">
        <v>0</v>
      </c>
      <c r="D369" s="32">
        <v>15</v>
      </c>
      <c r="E369" s="32">
        <v>48</v>
      </c>
      <c r="F369" s="32">
        <v>74</v>
      </c>
      <c r="G369" s="32">
        <v>0</v>
      </c>
      <c r="H369" s="32">
        <v>0</v>
      </c>
      <c r="I369" s="32">
        <v>137</v>
      </c>
      <c r="J369" s="27"/>
      <c r="K369" s="27"/>
      <c r="L369" s="99"/>
    </row>
    <row r="370" spans="1:12" x14ac:dyDescent="0.15">
      <c r="A370" s="136"/>
      <c r="B370" s="25" t="s">
        <v>328</v>
      </c>
      <c r="C370" s="31">
        <v>0</v>
      </c>
      <c r="D370" s="32">
        <v>10</v>
      </c>
      <c r="E370" s="32">
        <v>40</v>
      </c>
      <c r="F370" s="32">
        <v>84</v>
      </c>
      <c r="G370" s="32">
        <v>0</v>
      </c>
      <c r="H370" s="32">
        <v>0</v>
      </c>
      <c r="I370" s="32">
        <v>134</v>
      </c>
      <c r="J370" s="27"/>
      <c r="K370" s="27"/>
      <c r="L370" s="99"/>
    </row>
    <row r="371" spans="1:12" x14ac:dyDescent="0.15">
      <c r="A371" s="136"/>
      <c r="B371" s="25" t="s">
        <v>329</v>
      </c>
      <c r="C371" s="31">
        <v>0</v>
      </c>
      <c r="D371" s="32">
        <v>8</v>
      </c>
      <c r="E371" s="32">
        <v>52</v>
      </c>
      <c r="F371" s="32">
        <v>70</v>
      </c>
      <c r="G371" s="32">
        <v>0</v>
      </c>
      <c r="H371" s="32">
        <v>0</v>
      </c>
      <c r="I371" s="32">
        <v>130</v>
      </c>
      <c r="J371" s="27"/>
      <c r="K371" s="27"/>
      <c r="L371" s="99"/>
    </row>
    <row r="372" spans="1:12" x14ac:dyDescent="0.15">
      <c r="A372" s="136"/>
      <c r="B372" s="25" t="s">
        <v>330</v>
      </c>
      <c r="C372" s="31">
        <v>0</v>
      </c>
      <c r="D372" s="32">
        <v>8</v>
      </c>
      <c r="E372" s="32">
        <v>49</v>
      </c>
      <c r="F372" s="32">
        <v>74</v>
      </c>
      <c r="G372" s="32">
        <v>0</v>
      </c>
      <c r="H372" s="32">
        <v>0</v>
      </c>
      <c r="I372" s="32">
        <v>131</v>
      </c>
      <c r="J372" s="27"/>
      <c r="K372" s="27"/>
      <c r="L372" s="99"/>
    </row>
    <row r="373" spans="1:12" x14ac:dyDescent="0.15">
      <c r="A373" s="136"/>
      <c r="B373" s="25" t="s">
        <v>331</v>
      </c>
      <c r="C373" s="31">
        <v>0</v>
      </c>
      <c r="D373" s="32">
        <v>9</v>
      </c>
      <c r="E373" s="32">
        <v>47</v>
      </c>
      <c r="F373" s="32">
        <v>70</v>
      </c>
      <c r="G373" s="32">
        <v>0</v>
      </c>
      <c r="H373" s="32">
        <v>0</v>
      </c>
      <c r="I373" s="32">
        <v>126</v>
      </c>
      <c r="J373" s="27"/>
      <c r="K373" s="27"/>
      <c r="L373" s="99"/>
    </row>
    <row r="374" spans="1:12" x14ac:dyDescent="0.15">
      <c r="A374" s="136"/>
      <c r="B374" s="25" t="s">
        <v>332</v>
      </c>
      <c r="C374" s="31">
        <v>0</v>
      </c>
      <c r="D374" s="32">
        <v>10</v>
      </c>
      <c r="E374" s="32">
        <v>45</v>
      </c>
      <c r="F374" s="32">
        <v>52</v>
      </c>
      <c r="G374" s="32">
        <v>0</v>
      </c>
      <c r="H374" s="32">
        <v>0</v>
      </c>
      <c r="I374" s="32">
        <v>107</v>
      </c>
      <c r="J374" s="27"/>
      <c r="K374" s="27"/>
      <c r="L374" s="99"/>
    </row>
    <row r="375" spans="1:12" x14ac:dyDescent="0.15">
      <c r="A375" s="136"/>
      <c r="B375" s="25" t="s">
        <v>333</v>
      </c>
      <c r="C375" s="31">
        <v>0</v>
      </c>
      <c r="D375" s="32">
        <v>9</v>
      </c>
      <c r="E375" s="32">
        <v>48</v>
      </c>
      <c r="F375" s="32">
        <v>49</v>
      </c>
      <c r="G375" s="32">
        <v>0</v>
      </c>
      <c r="H375" s="32">
        <v>0</v>
      </c>
      <c r="I375" s="32">
        <v>106</v>
      </c>
      <c r="J375" s="27"/>
      <c r="K375" s="27"/>
      <c r="L375" s="99"/>
    </row>
    <row r="376" spans="1:12" x14ac:dyDescent="0.15">
      <c r="A376" s="136"/>
      <c r="B376" s="25" t="s">
        <v>334</v>
      </c>
      <c r="C376" s="31">
        <v>0</v>
      </c>
      <c r="D376" s="32">
        <v>7</v>
      </c>
      <c r="E376" s="32">
        <v>40</v>
      </c>
      <c r="F376" s="32">
        <v>36</v>
      </c>
      <c r="G376" s="32">
        <v>0</v>
      </c>
      <c r="H376" s="32">
        <v>0</v>
      </c>
      <c r="I376" s="32">
        <v>83</v>
      </c>
      <c r="J376" s="27"/>
      <c r="K376" s="27"/>
      <c r="L376" s="99"/>
    </row>
    <row r="377" spans="1:12" x14ac:dyDescent="0.15">
      <c r="A377" s="136"/>
      <c r="B377" s="25" t="s">
        <v>335</v>
      </c>
      <c r="C377" s="31">
        <v>0</v>
      </c>
      <c r="D377" s="32">
        <v>5</v>
      </c>
      <c r="E377" s="32">
        <v>43</v>
      </c>
      <c r="F377" s="32">
        <v>44</v>
      </c>
      <c r="G377" s="32">
        <v>0</v>
      </c>
      <c r="H377" s="32">
        <v>0</v>
      </c>
      <c r="I377" s="32">
        <v>92</v>
      </c>
      <c r="J377" s="27"/>
      <c r="K377" s="27"/>
      <c r="L377" s="99"/>
    </row>
    <row r="378" spans="1:12" x14ac:dyDescent="0.15">
      <c r="A378" s="136"/>
      <c r="B378" s="25" t="s">
        <v>336</v>
      </c>
      <c r="C378" s="31">
        <v>0</v>
      </c>
      <c r="D378" s="32">
        <v>5</v>
      </c>
      <c r="E378" s="32">
        <v>57</v>
      </c>
      <c r="F378" s="32">
        <v>65</v>
      </c>
      <c r="G378" s="32">
        <v>0</v>
      </c>
      <c r="H378" s="32">
        <v>0</v>
      </c>
      <c r="I378" s="32">
        <v>127</v>
      </c>
      <c r="J378" s="27"/>
      <c r="K378" s="27"/>
      <c r="L378" s="99"/>
    </row>
    <row r="379" spans="1:12" x14ac:dyDescent="0.15">
      <c r="A379" s="136"/>
      <c r="B379" s="25" t="s">
        <v>337</v>
      </c>
      <c r="C379" s="31">
        <v>0</v>
      </c>
      <c r="D379" s="32">
        <v>6</v>
      </c>
      <c r="E379" s="32">
        <v>71</v>
      </c>
      <c r="F379" s="32">
        <v>54</v>
      </c>
      <c r="G379" s="32">
        <v>0</v>
      </c>
      <c r="H379" s="32">
        <v>0</v>
      </c>
      <c r="I379" s="32">
        <v>131</v>
      </c>
      <c r="J379" s="27"/>
      <c r="K379" s="27"/>
      <c r="L379" s="99"/>
    </row>
    <row r="380" spans="1:12" x14ac:dyDescent="0.15">
      <c r="A380" s="136"/>
      <c r="B380" s="25" t="s">
        <v>338</v>
      </c>
      <c r="C380" s="31">
        <v>0</v>
      </c>
      <c r="D380" s="32">
        <v>10</v>
      </c>
      <c r="E380" s="32">
        <v>60</v>
      </c>
      <c r="F380" s="32">
        <v>54</v>
      </c>
      <c r="G380" s="32">
        <v>0</v>
      </c>
      <c r="H380" s="32">
        <v>0</v>
      </c>
      <c r="I380" s="32">
        <v>124</v>
      </c>
      <c r="J380" s="27"/>
      <c r="K380" s="27"/>
      <c r="L380" s="99"/>
    </row>
    <row r="381" spans="1:12" x14ac:dyDescent="0.15">
      <c r="A381" s="136"/>
      <c r="B381" s="25" t="s">
        <v>339</v>
      </c>
      <c r="C381" s="31">
        <v>0</v>
      </c>
      <c r="D381" s="32">
        <v>14</v>
      </c>
      <c r="E381" s="32">
        <v>60</v>
      </c>
      <c r="F381" s="32">
        <v>66</v>
      </c>
      <c r="G381" s="32">
        <v>0</v>
      </c>
      <c r="H381" s="32">
        <v>0</v>
      </c>
      <c r="I381" s="32">
        <v>140</v>
      </c>
      <c r="J381" s="27"/>
      <c r="K381" s="27"/>
      <c r="L381" s="99"/>
    </row>
    <row r="382" spans="1:12" x14ac:dyDescent="0.15">
      <c r="A382" s="136"/>
      <c r="B382" s="25" t="s">
        <v>340</v>
      </c>
      <c r="C382" s="31">
        <v>0</v>
      </c>
      <c r="D382" s="32">
        <v>18</v>
      </c>
      <c r="E382" s="32">
        <v>73</v>
      </c>
      <c r="F382" s="32">
        <v>65</v>
      </c>
      <c r="G382" s="32">
        <v>0</v>
      </c>
      <c r="H382" s="32">
        <v>0</v>
      </c>
      <c r="I382" s="32">
        <v>156</v>
      </c>
      <c r="J382" s="27"/>
      <c r="K382" s="27"/>
      <c r="L382" s="99"/>
    </row>
    <row r="383" spans="1:12" x14ac:dyDescent="0.15">
      <c r="A383" s="136"/>
      <c r="B383" s="25" t="s">
        <v>341</v>
      </c>
      <c r="C383" s="31">
        <v>0</v>
      </c>
      <c r="D383" s="32">
        <v>25</v>
      </c>
      <c r="E383" s="32">
        <v>61</v>
      </c>
      <c r="F383" s="32">
        <v>58</v>
      </c>
      <c r="G383" s="32">
        <v>0</v>
      </c>
      <c r="H383" s="32">
        <v>0</v>
      </c>
      <c r="I383" s="32">
        <v>144</v>
      </c>
      <c r="J383" s="27"/>
      <c r="K383" s="27"/>
      <c r="L383" s="99"/>
    </row>
    <row r="384" spans="1:12" x14ac:dyDescent="0.15">
      <c r="A384" s="136"/>
      <c r="B384" s="25" t="s">
        <v>342</v>
      </c>
      <c r="C384" s="31">
        <v>0</v>
      </c>
      <c r="D384" s="32">
        <v>24</v>
      </c>
      <c r="E384" s="32">
        <v>57</v>
      </c>
      <c r="F384" s="32">
        <v>66</v>
      </c>
      <c r="G384" s="32">
        <v>0</v>
      </c>
      <c r="H384" s="32">
        <v>0</v>
      </c>
      <c r="I384" s="32">
        <v>147</v>
      </c>
      <c r="J384" s="27"/>
      <c r="K384" s="27"/>
      <c r="L384" s="99"/>
    </row>
    <row r="385" spans="1:12" x14ac:dyDescent="0.15">
      <c r="A385" s="136"/>
      <c r="B385" s="25" t="s">
        <v>343</v>
      </c>
      <c r="C385" s="31">
        <v>0</v>
      </c>
      <c r="D385" s="32">
        <v>18</v>
      </c>
      <c r="E385" s="32">
        <v>56</v>
      </c>
      <c r="F385" s="32">
        <v>69</v>
      </c>
      <c r="G385" s="32">
        <v>0</v>
      </c>
      <c r="H385" s="32">
        <v>0</v>
      </c>
      <c r="I385" s="32">
        <v>143</v>
      </c>
      <c r="J385" s="27"/>
      <c r="K385" s="27"/>
      <c r="L385" s="99"/>
    </row>
    <row r="386" spans="1:12" x14ac:dyDescent="0.15">
      <c r="A386" s="136"/>
      <c r="B386" s="25" t="s">
        <v>344</v>
      </c>
      <c r="C386" s="31">
        <v>0</v>
      </c>
      <c r="D386" s="32">
        <v>21</v>
      </c>
      <c r="E386" s="32">
        <v>55</v>
      </c>
      <c r="F386" s="32">
        <v>58</v>
      </c>
      <c r="G386" s="32">
        <v>0</v>
      </c>
      <c r="H386" s="32">
        <v>0</v>
      </c>
      <c r="I386" s="32">
        <v>134</v>
      </c>
      <c r="J386" s="27"/>
      <c r="K386" s="27"/>
      <c r="L386" s="99"/>
    </row>
    <row r="387" spans="1:12" x14ac:dyDescent="0.15">
      <c r="A387" s="136"/>
      <c r="B387" s="25" t="s">
        <v>345</v>
      </c>
      <c r="C387" s="31">
        <v>0</v>
      </c>
      <c r="D387" s="32">
        <v>17</v>
      </c>
      <c r="E387" s="32">
        <v>58</v>
      </c>
      <c r="F387" s="32">
        <v>57</v>
      </c>
      <c r="G387" s="32">
        <v>0</v>
      </c>
      <c r="H387" s="32">
        <v>0</v>
      </c>
      <c r="I387" s="32">
        <v>132</v>
      </c>
      <c r="J387" s="27"/>
      <c r="K387" s="27"/>
      <c r="L387" s="99"/>
    </row>
    <row r="388" spans="1:12" x14ac:dyDescent="0.15">
      <c r="A388" s="136"/>
      <c r="B388" s="25" t="s">
        <v>346</v>
      </c>
      <c r="C388" s="31">
        <v>0</v>
      </c>
      <c r="D388" s="32">
        <v>16</v>
      </c>
      <c r="E388" s="32">
        <v>51</v>
      </c>
      <c r="F388" s="32">
        <v>56</v>
      </c>
      <c r="G388" s="32">
        <v>0</v>
      </c>
      <c r="H388" s="32">
        <v>0</v>
      </c>
      <c r="I388" s="32">
        <v>123</v>
      </c>
      <c r="J388" s="27"/>
      <c r="K388" s="27"/>
      <c r="L388" s="99"/>
    </row>
    <row r="389" spans="1:12" x14ac:dyDescent="0.15">
      <c r="A389" s="136"/>
      <c r="B389" s="25" t="s">
        <v>347</v>
      </c>
      <c r="C389" s="31">
        <v>0</v>
      </c>
      <c r="D389" s="32">
        <v>14</v>
      </c>
      <c r="E389" s="32">
        <v>42</v>
      </c>
      <c r="F389" s="32">
        <v>60</v>
      </c>
      <c r="G389" s="32">
        <v>0</v>
      </c>
      <c r="H389" s="32">
        <v>0</v>
      </c>
      <c r="I389" s="32">
        <v>116</v>
      </c>
      <c r="J389" s="27"/>
      <c r="K389" s="27"/>
      <c r="L389" s="99"/>
    </row>
    <row r="390" spans="1:12" x14ac:dyDescent="0.15">
      <c r="A390" s="136"/>
      <c r="B390" s="25" t="s">
        <v>348</v>
      </c>
      <c r="C390" s="31">
        <v>0</v>
      </c>
      <c r="D390" s="32">
        <v>16</v>
      </c>
      <c r="E390" s="32">
        <v>37</v>
      </c>
      <c r="F390" s="32">
        <v>64</v>
      </c>
      <c r="G390" s="32">
        <v>0</v>
      </c>
      <c r="H390" s="32">
        <v>0</v>
      </c>
      <c r="I390" s="32">
        <v>117</v>
      </c>
      <c r="J390" s="27"/>
      <c r="K390" s="27"/>
      <c r="L390" s="99"/>
    </row>
    <row r="391" spans="1:12" x14ac:dyDescent="0.15">
      <c r="A391" s="136"/>
      <c r="B391" s="25" t="s">
        <v>349</v>
      </c>
      <c r="C391" s="31">
        <v>0</v>
      </c>
      <c r="D391" s="32">
        <v>13</v>
      </c>
      <c r="E391" s="32">
        <v>37</v>
      </c>
      <c r="F391" s="32">
        <v>58</v>
      </c>
      <c r="G391" s="32">
        <v>0</v>
      </c>
      <c r="H391" s="32">
        <v>0</v>
      </c>
      <c r="I391" s="32">
        <v>108</v>
      </c>
      <c r="J391" s="27"/>
      <c r="K391" s="27"/>
      <c r="L391" s="99"/>
    </row>
    <row r="392" spans="1:12" x14ac:dyDescent="0.15">
      <c r="A392" s="136"/>
      <c r="B392" s="25" t="s">
        <v>350</v>
      </c>
      <c r="C392" s="31">
        <v>0</v>
      </c>
      <c r="D392" s="32">
        <v>9</v>
      </c>
      <c r="E392" s="32">
        <v>39</v>
      </c>
      <c r="F392" s="32">
        <v>67</v>
      </c>
      <c r="G392" s="32">
        <v>0</v>
      </c>
      <c r="H392" s="32">
        <v>0</v>
      </c>
      <c r="I392" s="32">
        <v>115</v>
      </c>
      <c r="J392" s="27"/>
      <c r="K392" s="27"/>
      <c r="L392" s="99"/>
    </row>
    <row r="393" spans="1:12" x14ac:dyDescent="0.15">
      <c r="A393" s="136"/>
      <c r="B393" s="25" t="s">
        <v>351</v>
      </c>
      <c r="C393" s="31">
        <v>0</v>
      </c>
      <c r="D393" s="32">
        <v>8</v>
      </c>
      <c r="E393" s="32">
        <v>43</v>
      </c>
      <c r="F393" s="32">
        <v>53</v>
      </c>
      <c r="G393" s="32">
        <v>0</v>
      </c>
      <c r="H393" s="32">
        <v>0</v>
      </c>
      <c r="I393" s="32">
        <v>104</v>
      </c>
      <c r="J393" s="27"/>
      <c r="K393" s="27"/>
      <c r="L393" s="99"/>
    </row>
    <row r="394" spans="1:12" x14ac:dyDescent="0.15">
      <c r="A394" s="136"/>
      <c r="B394" s="25" t="s">
        <v>352</v>
      </c>
      <c r="C394" s="31">
        <v>0</v>
      </c>
      <c r="D394" s="32">
        <v>8</v>
      </c>
      <c r="E394" s="32">
        <v>35</v>
      </c>
      <c r="F394" s="32">
        <v>51</v>
      </c>
      <c r="G394" s="32">
        <v>0</v>
      </c>
      <c r="H394" s="32">
        <v>0</v>
      </c>
      <c r="I394" s="32">
        <v>94</v>
      </c>
      <c r="J394" s="27"/>
      <c r="K394" s="27"/>
      <c r="L394" s="99"/>
    </row>
    <row r="395" spans="1:12" x14ac:dyDescent="0.15">
      <c r="A395" s="136"/>
      <c r="B395" s="25" t="s">
        <v>353</v>
      </c>
      <c r="C395" s="31">
        <v>0</v>
      </c>
      <c r="D395" s="32">
        <v>15</v>
      </c>
      <c r="E395" s="32">
        <v>47</v>
      </c>
      <c r="F395" s="32">
        <v>46</v>
      </c>
      <c r="G395" s="32">
        <v>0</v>
      </c>
      <c r="H395" s="32">
        <v>0</v>
      </c>
      <c r="I395" s="32">
        <v>108</v>
      </c>
      <c r="J395" s="27"/>
      <c r="K395" s="27"/>
      <c r="L395" s="99"/>
    </row>
    <row r="396" spans="1:12" x14ac:dyDescent="0.15">
      <c r="A396" s="136"/>
      <c r="B396" s="25" t="s">
        <v>354</v>
      </c>
      <c r="C396" s="31">
        <v>0</v>
      </c>
      <c r="D396" s="32">
        <v>8</v>
      </c>
      <c r="E396" s="32">
        <v>36</v>
      </c>
      <c r="F396" s="32">
        <v>46</v>
      </c>
      <c r="G396" s="32">
        <v>0</v>
      </c>
      <c r="H396" s="32">
        <v>0</v>
      </c>
      <c r="I396" s="32">
        <v>90</v>
      </c>
      <c r="J396" s="27"/>
      <c r="K396" s="27"/>
      <c r="L396" s="99"/>
    </row>
    <row r="397" spans="1:12" x14ac:dyDescent="0.15">
      <c r="A397" s="136"/>
      <c r="B397" s="25" t="s">
        <v>355</v>
      </c>
      <c r="C397" s="31">
        <v>0</v>
      </c>
      <c r="D397" s="32">
        <v>9</v>
      </c>
      <c r="E397" s="32">
        <v>37</v>
      </c>
      <c r="F397" s="32">
        <v>50</v>
      </c>
      <c r="G397" s="32">
        <v>0</v>
      </c>
      <c r="H397" s="32">
        <v>0</v>
      </c>
      <c r="I397" s="32">
        <v>96</v>
      </c>
      <c r="J397" s="27"/>
      <c r="K397" s="27"/>
      <c r="L397" s="99"/>
    </row>
    <row r="398" spans="1:12" x14ac:dyDescent="0.15">
      <c r="A398" s="136"/>
      <c r="B398" s="25" t="s">
        <v>356</v>
      </c>
      <c r="C398" s="31">
        <v>0</v>
      </c>
      <c r="D398" s="32">
        <v>11</v>
      </c>
      <c r="E398" s="32">
        <v>29</v>
      </c>
      <c r="F398" s="32">
        <v>41</v>
      </c>
      <c r="G398" s="32">
        <v>0</v>
      </c>
      <c r="H398" s="32">
        <v>0</v>
      </c>
      <c r="I398" s="32">
        <v>81</v>
      </c>
      <c r="J398" s="27"/>
      <c r="K398" s="27"/>
      <c r="L398" s="99"/>
    </row>
    <row r="399" spans="1:12" x14ac:dyDescent="0.15">
      <c r="A399" s="136"/>
      <c r="B399" s="25" t="s">
        <v>357</v>
      </c>
      <c r="C399" s="31">
        <v>0</v>
      </c>
      <c r="D399" s="32">
        <v>5</v>
      </c>
      <c r="E399" s="32">
        <v>24</v>
      </c>
      <c r="F399" s="32">
        <v>32</v>
      </c>
      <c r="G399" s="32">
        <v>0</v>
      </c>
      <c r="H399" s="32">
        <v>0</v>
      </c>
      <c r="I399" s="32">
        <v>61</v>
      </c>
      <c r="J399" s="27"/>
      <c r="K399" s="27"/>
      <c r="L399" s="99"/>
    </row>
    <row r="400" spans="1:12" x14ac:dyDescent="0.15">
      <c r="A400" s="136"/>
      <c r="B400" s="25" t="s">
        <v>358</v>
      </c>
      <c r="C400" s="31">
        <v>0</v>
      </c>
      <c r="D400" s="32">
        <v>9</v>
      </c>
      <c r="E400" s="32">
        <v>23</v>
      </c>
      <c r="F400" s="32">
        <v>28</v>
      </c>
      <c r="G400" s="32">
        <v>0</v>
      </c>
      <c r="H400" s="32">
        <v>0</v>
      </c>
      <c r="I400" s="32">
        <v>60</v>
      </c>
      <c r="J400" s="27"/>
      <c r="K400" s="27"/>
      <c r="L400" s="99"/>
    </row>
    <row r="401" spans="1:12" x14ac:dyDescent="0.15">
      <c r="A401" s="136"/>
      <c r="B401" s="25" t="s">
        <v>359</v>
      </c>
      <c r="C401" s="31">
        <v>0</v>
      </c>
      <c r="D401" s="32">
        <v>7</v>
      </c>
      <c r="E401" s="32">
        <v>21</v>
      </c>
      <c r="F401" s="32">
        <v>40</v>
      </c>
      <c r="G401" s="32">
        <v>0</v>
      </c>
      <c r="H401" s="32">
        <v>0</v>
      </c>
      <c r="I401" s="32">
        <v>68</v>
      </c>
      <c r="J401" s="27"/>
      <c r="K401" s="27"/>
      <c r="L401" s="99"/>
    </row>
    <row r="402" spans="1:12" x14ac:dyDescent="0.15">
      <c r="A402" s="136"/>
      <c r="B402" s="25" t="s">
        <v>360</v>
      </c>
      <c r="C402" s="31">
        <v>0</v>
      </c>
      <c r="D402" s="32">
        <v>6</v>
      </c>
      <c r="E402" s="32">
        <v>23</v>
      </c>
      <c r="F402" s="32">
        <v>40</v>
      </c>
      <c r="G402" s="32">
        <v>0</v>
      </c>
      <c r="H402" s="32">
        <v>0</v>
      </c>
      <c r="I402" s="32">
        <v>69</v>
      </c>
      <c r="J402" s="27"/>
      <c r="K402" s="27"/>
      <c r="L402" s="99"/>
    </row>
    <row r="403" spans="1:12" x14ac:dyDescent="0.15">
      <c r="A403" s="136"/>
      <c r="B403" s="25" t="s">
        <v>361</v>
      </c>
      <c r="C403" s="31">
        <v>0</v>
      </c>
      <c r="D403" s="32">
        <v>9</v>
      </c>
      <c r="E403" s="32">
        <v>25</v>
      </c>
      <c r="F403" s="32">
        <v>50</v>
      </c>
      <c r="G403" s="32">
        <v>0</v>
      </c>
      <c r="H403" s="32">
        <v>0</v>
      </c>
      <c r="I403" s="32">
        <v>84</v>
      </c>
      <c r="J403" s="27"/>
      <c r="K403" s="27"/>
      <c r="L403" s="99"/>
    </row>
    <row r="404" spans="1:12" x14ac:dyDescent="0.15">
      <c r="A404" s="136"/>
      <c r="B404" s="25" t="s">
        <v>362</v>
      </c>
      <c r="C404" s="31">
        <v>0</v>
      </c>
      <c r="D404" s="32">
        <v>15</v>
      </c>
      <c r="E404" s="32">
        <v>30</v>
      </c>
      <c r="F404" s="32">
        <v>41</v>
      </c>
      <c r="G404" s="32">
        <v>0</v>
      </c>
      <c r="H404" s="32">
        <v>0</v>
      </c>
      <c r="I404" s="32">
        <v>86</v>
      </c>
      <c r="J404" s="27"/>
      <c r="K404" s="27"/>
      <c r="L404" s="99"/>
    </row>
    <row r="405" spans="1:12" x14ac:dyDescent="0.15">
      <c r="A405" s="136"/>
      <c r="B405" s="25" t="s">
        <v>363</v>
      </c>
      <c r="C405" s="31">
        <v>0</v>
      </c>
      <c r="D405" s="32">
        <v>2</v>
      </c>
      <c r="E405" s="32">
        <v>32</v>
      </c>
      <c r="F405" s="32">
        <v>44</v>
      </c>
      <c r="G405" s="32">
        <v>0</v>
      </c>
      <c r="H405" s="32">
        <v>0</v>
      </c>
      <c r="I405" s="32">
        <v>78</v>
      </c>
      <c r="J405" s="27"/>
      <c r="K405" s="27"/>
      <c r="L405" s="99"/>
    </row>
    <row r="406" spans="1:12" x14ac:dyDescent="0.15">
      <c r="A406" s="136"/>
      <c r="B406" s="25" t="s">
        <v>364</v>
      </c>
      <c r="C406" s="31">
        <v>0</v>
      </c>
      <c r="D406" s="32">
        <v>11</v>
      </c>
      <c r="E406" s="32">
        <v>35</v>
      </c>
      <c r="F406" s="32">
        <v>44</v>
      </c>
      <c r="G406" s="32">
        <v>0</v>
      </c>
      <c r="H406" s="32">
        <v>0</v>
      </c>
      <c r="I406" s="32">
        <v>90</v>
      </c>
      <c r="J406" s="27"/>
      <c r="K406" s="27"/>
      <c r="L406" s="99"/>
    </row>
    <row r="407" spans="1:12" x14ac:dyDescent="0.15">
      <c r="A407" s="136"/>
      <c r="B407" s="25" t="s">
        <v>365</v>
      </c>
      <c r="C407" s="31">
        <v>0</v>
      </c>
      <c r="D407" s="32">
        <v>7</v>
      </c>
      <c r="E407" s="32">
        <v>27</v>
      </c>
      <c r="F407" s="32">
        <v>47</v>
      </c>
      <c r="G407" s="32">
        <v>0</v>
      </c>
      <c r="H407" s="32">
        <v>0</v>
      </c>
      <c r="I407" s="32">
        <v>81</v>
      </c>
      <c r="J407" s="27"/>
      <c r="K407" s="27"/>
      <c r="L407" s="99"/>
    </row>
    <row r="408" spans="1:12" x14ac:dyDescent="0.15">
      <c r="A408" s="136"/>
      <c r="B408" s="25" t="s">
        <v>366</v>
      </c>
      <c r="C408" s="31">
        <v>0</v>
      </c>
      <c r="D408" s="32">
        <v>9</v>
      </c>
      <c r="E408" s="32">
        <v>34</v>
      </c>
      <c r="F408" s="32">
        <v>55</v>
      </c>
      <c r="G408" s="32">
        <v>0</v>
      </c>
      <c r="H408" s="32">
        <v>0</v>
      </c>
      <c r="I408" s="32">
        <v>98</v>
      </c>
      <c r="J408" s="27"/>
      <c r="K408" s="27"/>
      <c r="L408" s="99"/>
    </row>
    <row r="409" spans="1:12" x14ac:dyDescent="0.15">
      <c r="A409" s="136"/>
      <c r="B409" s="25" t="s">
        <v>367</v>
      </c>
      <c r="C409" s="31">
        <v>0</v>
      </c>
      <c r="D409" s="32">
        <v>12</v>
      </c>
      <c r="E409" s="32">
        <v>35</v>
      </c>
      <c r="F409" s="32">
        <v>43</v>
      </c>
      <c r="G409" s="32">
        <v>0</v>
      </c>
      <c r="H409" s="32">
        <v>0</v>
      </c>
      <c r="I409" s="32">
        <v>90</v>
      </c>
      <c r="J409" s="27"/>
      <c r="K409" s="27"/>
      <c r="L409" s="99"/>
    </row>
    <row r="410" spans="1:12" x14ac:dyDescent="0.15">
      <c r="A410" s="136"/>
      <c r="B410" s="25" t="s">
        <v>368</v>
      </c>
      <c r="C410" s="31">
        <v>0</v>
      </c>
      <c r="D410" s="32">
        <v>6</v>
      </c>
      <c r="E410" s="32">
        <v>31</v>
      </c>
      <c r="F410" s="32">
        <v>35</v>
      </c>
      <c r="G410" s="32">
        <v>0</v>
      </c>
      <c r="H410" s="32">
        <v>0</v>
      </c>
      <c r="I410" s="32">
        <v>72</v>
      </c>
      <c r="J410" s="27"/>
      <c r="K410" s="27"/>
      <c r="L410" s="99"/>
    </row>
    <row r="411" spans="1:12" x14ac:dyDescent="0.15">
      <c r="A411" s="136"/>
      <c r="B411" s="25" t="s">
        <v>369</v>
      </c>
      <c r="C411" s="31">
        <v>0</v>
      </c>
      <c r="D411" s="32">
        <v>4</v>
      </c>
      <c r="E411" s="32">
        <v>28</v>
      </c>
      <c r="F411" s="32">
        <v>50</v>
      </c>
      <c r="G411" s="32">
        <v>0</v>
      </c>
      <c r="H411" s="32">
        <v>0</v>
      </c>
      <c r="I411" s="32">
        <v>82</v>
      </c>
      <c r="J411" s="27"/>
      <c r="K411" s="27"/>
      <c r="L411" s="99"/>
    </row>
    <row r="412" spans="1:12" x14ac:dyDescent="0.15">
      <c r="A412" s="136"/>
      <c r="B412" s="25" t="s">
        <v>370</v>
      </c>
      <c r="C412" s="31">
        <v>0</v>
      </c>
      <c r="D412" s="32">
        <v>8</v>
      </c>
      <c r="E412" s="32">
        <v>32</v>
      </c>
      <c r="F412" s="32">
        <v>52</v>
      </c>
      <c r="G412" s="32">
        <v>0</v>
      </c>
      <c r="H412" s="32">
        <v>0</v>
      </c>
      <c r="I412" s="32">
        <v>92</v>
      </c>
      <c r="J412" s="27"/>
      <c r="K412" s="27"/>
      <c r="L412" s="99"/>
    </row>
    <row r="413" spans="1:12" x14ac:dyDescent="0.15">
      <c r="A413" s="136"/>
      <c r="B413" s="25" t="s">
        <v>371</v>
      </c>
      <c r="C413" s="31">
        <v>0</v>
      </c>
      <c r="D413" s="32">
        <v>7</v>
      </c>
      <c r="E413" s="32">
        <v>42</v>
      </c>
      <c r="F413" s="32">
        <v>45</v>
      </c>
      <c r="G413" s="32">
        <v>0</v>
      </c>
      <c r="H413" s="32">
        <v>0</v>
      </c>
      <c r="I413" s="32">
        <v>94</v>
      </c>
      <c r="J413" s="27"/>
      <c r="K413" s="27"/>
      <c r="L413" s="99"/>
    </row>
    <row r="414" spans="1:12" x14ac:dyDescent="0.15">
      <c r="A414" s="136"/>
      <c r="B414" s="25" t="s">
        <v>372</v>
      </c>
      <c r="C414" s="31">
        <v>0</v>
      </c>
      <c r="D414" s="32">
        <v>7</v>
      </c>
      <c r="E414" s="32">
        <v>33</v>
      </c>
      <c r="F414" s="32">
        <v>44</v>
      </c>
      <c r="G414" s="32">
        <v>0</v>
      </c>
      <c r="H414" s="32">
        <v>0</v>
      </c>
      <c r="I414" s="32">
        <v>84</v>
      </c>
      <c r="J414" s="27"/>
      <c r="K414" s="27"/>
      <c r="L414" s="99"/>
    </row>
    <row r="415" spans="1:12" x14ac:dyDescent="0.15">
      <c r="A415" s="136"/>
      <c r="B415" s="25" t="s">
        <v>373</v>
      </c>
      <c r="C415" s="31">
        <v>0</v>
      </c>
      <c r="D415" s="32">
        <v>8</v>
      </c>
      <c r="E415" s="32">
        <v>37</v>
      </c>
      <c r="F415" s="32">
        <v>53</v>
      </c>
      <c r="G415" s="32">
        <v>0</v>
      </c>
      <c r="H415" s="32">
        <v>0</v>
      </c>
      <c r="I415" s="32">
        <v>98</v>
      </c>
      <c r="J415" s="27"/>
      <c r="K415" s="27"/>
      <c r="L415" s="99"/>
    </row>
    <row r="416" spans="1:12" x14ac:dyDescent="0.15">
      <c r="A416" s="136"/>
      <c r="B416" s="25" t="s">
        <v>374</v>
      </c>
      <c r="C416" s="31">
        <v>0</v>
      </c>
      <c r="D416" s="32">
        <v>8</v>
      </c>
      <c r="E416" s="32">
        <v>47</v>
      </c>
      <c r="F416" s="32">
        <v>58</v>
      </c>
      <c r="G416" s="32">
        <v>0</v>
      </c>
      <c r="H416" s="32">
        <v>0</v>
      </c>
      <c r="I416" s="32">
        <v>113</v>
      </c>
      <c r="J416" s="27"/>
      <c r="K416" s="27"/>
      <c r="L416" s="99"/>
    </row>
    <row r="417" spans="1:12" x14ac:dyDescent="0.15">
      <c r="A417" s="136"/>
      <c r="B417" s="25" t="s">
        <v>375</v>
      </c>
      <c r="C417" s="31">
        <v>0</v>
      </c>
      <c r="D417" s="32">
        <v>11</v>
      </c>
      <c r="E417" s="32">
        <v>43</v>
      </c>
      <c r="F417" s="32">
        <v>56</v>
      </c>
      <c r="G417" s="32">
        <v>0</v>
      </c>
      <c r="H417" s="32">
        <v>0</v>
      </c>
      <c r="I417" s="32">
        <v>110</v>
      </c>
      <c r="J417" s="27"/>
      <c r="K417" s="27"/>
      <c r="L417" s="99"/>
    </row>
    <row r="418" spans="1:12" x14ac:dyDescent="0.15">
      <c r="A418" s="136"/>
      <c r="B418" s="25" t="s">
        <v>376</v>
      </c>
      <c r="C418" s="31">
        <v>0</v>
      </c>
      <c r="D418" s="32">
        <v>9</v>
      </c>
      <c r="E418" s="32">
        <v>33</v>
      </c>
      <c r="F418" s="32">
        <v>63</v>
      </c>
      <c r="G418" s="32">
        <v>0</v>
      </c>
      <c r="H418" s="32">
        <v>0</v>
      </c>
      <c r="I418" s="32">
        <v>105</v>
      </c>
      <c r="J418" s="27"/>
      <c r="K418" s="27"/>
      <c r="L418" s="99"/>
    </row>
    <row r="419" spans="1:12" x14ac:dyDescent="0.15">
      <c r="A419" s="136"/>
      <c r="B419" s="25" t="s">
        <v>377</v>
      </c>
      <c r="C419" s="31">
        <v>0</v>
      </c>
      <c r="D419" s="32">
        <v>5</v>
      </c>
      <c r="E419" s="32">
        <v>32</v>
      </c>
      <c r="F419" s="32">
        <v>53</v>
      </c>
      <c r="G419" s="32">
        <v>0</v>
      </c>
      <c r="H419" s="32">
        <v>0</v>
      </c>
      <c r="I419" s="32">
        <v>90</v>
      </c>
      <c r="J419" s="27"/>
      <c r="K419" s="27"/>
      <c r="L419" s="99"/>
    </row>
    <row r="420" spans="1:12" x14ac:dyDescent="0.15">
      <c r="A420" s="136"/>
      <c r="B420" s="25" t="s">
        <v>378</v>
      </c>
      <c r="C420" s="31">
        <v>0</v>
      </c>
      <c r="D420" s="32">
        <v>4</v>
      </c>
      <c r="E420" s="32">
        <v>27</v>
      </c>
      <c r="F420" s="32">
        <v>48</v>
      </c>
      <c r="G420" s="32">
        <v>0</v>
      </c>
      <c r="H420" s="32">
        <v>0</v>
      </c>
      <c r="I420" s="32">
        <v>79</v>
      </c>
    </row>
    <row r="421" spans="1:12" x14ac:dyDescent="0.15">
      <c r="A421" s="136"/>
      <c r="B421" s="25" t="s">
        <v>379</v>
      </c>
      <c r="C421" s="31">
        <v>0</v>
      </c>
      <c r="D421" s="32">
        <v>12</v>
      </c>
      <c r="E421" s="32">
        <v>35</v>
      </c>
      <c r="F421" s="32">
        <v>54</v>
      </c>
      <c r="G421" s="32">
        <v>0</v>
      </c>
      <c r="H421" s="32">
        <v>0</v>
      </c>
      <c r="I421" s="32">
        <v>101</v>
      </c>
    </row>
    <row r="422" spans="1:12" x14ac:dyDescent="0.15">
      <c r="A422" s="136"/>
      <c r="B422" s="25" t="s">
        <v>380</v>
      </c>
      <c r="C422" s="31">
        <v>0</v>
      </c>
      <c r="D422" s="32">
        <v>12</v>
      </c>
      <c r="E422" s="32">
        <v>34</v>
      </c>
      <c r="F422" s="32">
        <v>63</v>
      </c>
      <c r="G422" s="32">
        <v>0</v>
      </c>
      <c r="H422" s="32">
        <v>0</v>
      </c>
      <c r="I422" s="32">
        <v>109</v>
      </c>
    </row>
    <row r="423" spans="1:12" x14ac:dyDescent="0.15">
      <c r="A423" s="136"/>
      <c r="B423" s="25" t="s">
        <v>381</v>
      </c>
      <c r="C423" s="31">
        <v>0</v>
      </c>
      <c r="D423" s="32">
        <v>10</v>
      </c>
      <c r="E423" s="32">
        <v>43</v>
      </c>
      <c r="F423" s="32">
        <v>53</v>
      </c>
      <c r="G423" s="32">
        <v>0</v>
      </c>
      <c r="H423" s="32">
        <v>0</v>
      </c>
      <c r="I423" s="32">
        <v>106</v>
      </c>
    </row>
    <row r="424" spans="1:12" x14ac:dyDescent="0.15">
      <c r="A424" s="136"/>
      <c r="B424" s="25" t="s">
        <v>382</v>
      </c>
      <c r="C424" s="31">
        <v>0</v>
      </c>
      <c r="D424" s="32">
        <v>13</v>
      </c>
      <c r="E424" s="32">
        <v>45</v>
      </c>
      <c r="F424" s="32">
        <v>53</v>
      </c>
      <c r="G424" s="32">
        <v>0</v>
      </c>
      <c r="H424" s="32">
        <v>0</v>
      </c>
      <c r="I424" s="32">
        <v>111</v>
      </c>
    </row>
    <row r="425" spans="1:12" x14ac:dyDescent="0.15">
      <c r="A425" s="136"/>
      <c r="B425" s="25" t="s">
        <v>383</v>
      </c>
      <c r="C425" s="31">
        <v>0</v>
      </c>
      <c r="D425" s="32">
        <v>12</v>
      </c>
      <c r="E425" s="32">
        <v>43</v>
      </c>
      <c r="F425" s="32">
        <v>58</v>
      </c>
      <c r="G425" s="32">
        <v>0</v>
      </c>
      <c r="H425" s="32">
        <v>0</v>
      </c>
      <c r="I425" s="32">
        <v>113</v>
      </c>
    </row>
    <row r="426" spans="1:12" x14ac:dyDescent="0.15">
      <c r="A426" s="136"/>
      <c r="B426" s="25" t="s">
        <v>384</v>
      </c>
      <c r="C426" s="31">
        <v>0</v>
      </c>
      <c r="D426" s="32">
        <v>14</v>
      </c>
      <c r="E426" s="32">
        <v>50</v>
      </c>
      <c r="F426" s="32">
        <v>71</v>
      </c>
      <c r="G426" s="32">
        <v>0</v>
      </c>
      <c r="H426" s="32">
        <v>0</v>
      </c>
      <c r="I426" s="32">
        <v>135</v>
      </c>
    </row>
    <row r="427" spans="1:12" x14ac:dyDescent="0.15">
      <c r="A427" s="136"/>
      <c r="B427" s="25" t="s">
        <v>385</v>
      </c>
      <c r="C427" s="31">
        <v>0</v>
      </c>
      <c r="D427" s="32">
        <v>8</v>
      </c>
      <c r="E427" s="32">
        <v>37</v>
      </c>
      <c r="F427" s="32">
        <v>66</v>
      </c>
      <c r="G427" s="32">
        <v>0</v>
      </c>
      <c r="H427" s="32">
        <v>0</v>
      </c>
      <c r="I427" s="32">
        <v>111</v>
      </c>
    </row>
    <row r="428" spans="1:12" x14ac:dyDescent="0.15">
      <c r="A428" s="136"/>
      <c r="B428" s="25" t="s">
        <v>386</v>
      </c>
      <c r="C428" s="31">
        <v>0</v>
      </c>
      <c r="D428" s="32">
        <v>12</v>
      </c>
      <c r="E428" s="32">
        <v>43</v>
      </c>
      <c r="F428" s="32">
        <v>60</v>
      </c>
      <c r="G428" s="32">
        <v>0</v>
      </c>
      <c r="H428" s="32">
        <v>0</v>
      </c>
      <c r="I428" s="32">
        <v>115</v>
      </c>
    </row>
    <row r="429" spans="1:12" x14ac:dyDescent="0.15">
      <c r="A429" s="136"/>
      <c r="B429" s="25" t="s">
        <v>387</v>
      </c>
      <c r="C429" s="31">
        <v>0</v>
      </c>
      <c r="D429" s="32">
        <v>13</v>
      </c>
      <c r="E429" s="32">
        <v>45</v>
      </c>
      <c r="F429" s="32">
        <v>46</v>
      </c>
      <c r="G429" s="32">
        <v>0</v>
      </c>
      <c r="H429" s="32">
        <v>0</v>
      </c>
      <c r="I429" s="32">
        <f>H429+G429+F429</f>
        <v>46</v>
      </c>
      <c r="J429" s="27"/>
      <c r="K429" s="27"/>
      <c r="L429" s="99"/>
    </row>
    <row r="430" spans="1:12" x14ac:dyDescent="0.15">
      <c r="A430" s="136"/>
      <c r="B430" s="25" t="s">
        <v>388</v>
      </c>
      <c r="C430" s="31">
        <v>0</v>
      </c>
      <c r="D430" s="32">
        <v>17</v>
      </c>
      <c r="E430" s="32">
        <v>49</v>
      </c>
      <c r="F430" s="32">
        <v>62</v>
      </c>
      <c r="G430" s="32">
        <v>0</v>
      </c>
      <c r="H430" s="32">
        <v>0</v>
      </c>
      <c r="I430" s="32">
        <v>128</v>
      </c>
      <c r="J430" s="27"/>
      <c r="K430" s="27"/>
      <c r="L430" s="99"/>
    </row>
    <row r="431" spans="1:12" x14ac:dyDescent="0.15">
      <c r="A431" s="136"/>
      <c r="B431" s="25" t="s">
        <v>389</v>
      </c>
      <c r="C431" s="31">
        <v>0</v>
      </c>
      <c r="D431" s="32">
        <v>17</v>
      </c>
      <c r="E431" s="32">
        <v>66</v>
      </c>
      <c r="F431" s="32">
        <v>56</v>
      </c>
      <c r="G431" s="32">
        <v>0</v>
      </c>
      <c r="H431" s="32">
        <v>0</v>
      </c>
      <c r="I431" s="32">
        <v>139</v>
      </c>
      <c r="J431" s="27"/>
      <c r="K431" s="27"/>
      <c r="L431" s="99"/>
    </row>
    <row r="432" spans="1:12" x14ac:dyDescent="0.15">
      <c r="A432" s="136"/>
      <c r="B432" s="25" t="s">
        <v>390</v>
      </c>
      <c r="C432" s="31">
        <v>0</v>
      </c>
      <c r="D432" s="32">
        <v>12</v>
      </c>
      <c r="E432" s="32">
        <v>75</v>
      </c>
      <c r="F432" s="32">
        <v>47</v>
      </c>
      <c r="G432" s="32">
        <v>0</v>
      </c>
      <c r="H432" s="32">
        <v>0</v>
      </c>
      <c r="I432" s="32">
        <v>134</v>
      </c>
      <c r="J432" s="27"/>
      <c r="K432" s="27"/>
      <c r="L432" s="99"/>
    </row>
    <row r="433" spans="1:12" x14ac:dyDescent="0.15">
      <c r="A433" s="136"/>
      <c r="B433" s="25" t="s">
        <v>391</v>
      </c>
      <c r="C433" s="31">
        <v>0</v>
      </c>
      <c r="D433" s="32">
        <v>12</v>
      </c>
      <c r="E433" s="32">
        <v>71</v>
      </c>
      <c r="F433" s="32">
        <v>62</v>
      </c>
      <c r="G433" s="32">
        <v>0</v>
      </c>
      <c r="H433" s="32">
        <v>0</v>
      </c>
      <c r="I433" s="32">
        <v>145</v>
      </c>
      <c r="J433" s="27"/>
      <c r="K433" s="27"/>
      <c r="L433" s="99"/>
    </row>
    <row r="434" spans="1:12" x14ac:dyDescent="0.15">
      <c r="A434" s="136"/>
      <c r="B434" s="25" t="s">
        <v>392</v>
      </c>
      <c r="C434" s="31">
        <v>0</v>
      </c>
      <c r="D434" s="32">
        <v>14</v>
      </c>
      <c r="E434" s="32">
        <v>57</v>
      </c>
      <c r="F434" s="32">
        <v>56</v>
      </c>
      <c r="G434" s="32">
        <v>0</v>
      </c>
      <c r="H434" s="32">
        <v>0</v>
      </c>
      <c r="I434" s="32">
        <v>127</v>
      </c>
      <c r="J434" s="27"/>
      <c r="K434" s="27"/>
      <c r="L434" s="99"/>
    </row>
    <row r="435" spans="1:12" x14ac:dyDescent="0.15">
      <c r="A435" s="136"/>
      <c r="B435" s="25" t="s">
        <v>393</v>
      </c>
      <c r="C435" s="31">
        <v>0</v>
      </c>
      <c r="D435" s="32">
        <v>17</v>
      </c>
      <c r="E435" s="32">
        <v>58</v>
      </c>
      <c r="F435" s="32">
        <v>46</v>
      </c>
      <c r="G435" s="32">
        <v>0</v>
      </c>
      <c r="H435" s="32">
        <v>0</v>
      </c>
      <c r="I435" s="32">
        <v>121</v>
      </c>
      <c r="J435" s="27"/>
      <c r="K435" s="27"/>
      <c r="L435" s="99"/>
    </row>
    <row r="436" spans="1:12" x14ac:dyDescent="0.15">
      <c r="A436" s="136"/>
      <c r="B436" s="25" t="s">
        <v>394</v>
      </c>
      <c r="C436" s="31">
        <v>0</v>
      </c>
      <c r="D436" s="32">
        <v>13</v>
      </c>
      <c r="E436" s="32">
        <v>57</v>
      </c>
      <c r="F436" s="32">
        <v>47</v>
      </c>
      <c r="G436" s="32">
        <v>0</v>
      </c>
      <c r="H436" s="32">
        <v>0</v>
      </c>
      <c r="I436" s="32">
        <v>117</v>
      </c>
      <c r="J436" s="27"/>
      <c r="K436" s="27"/>
      <c r="L436" s="99"/>
    </row>
    <row r="437" spans="1:12" x14ac:dyDescent="0.15">
      <c r="A437" s="137"/>
      <c r="B437" s="25" t="s">
        <v>395</v>
      </c>
      <c r="C437" s="31">
        <v>0</v>
      </c>
      <c r="D437" s="32">
        <v>13</v>
      </c>
      <c r="E437" s="32">
        <v>45</v>
      </c>
      <c r="F437" s="32">
        <v>55</v>
      </c>
      <c r="G437" s="32">
        <v>0</v>
      </c>
      <c r="H437" s="32">
        <v>0</v>
      </c>
      <c r="I437" s="32">
        <v>113</v>
      </c>
      <c r="J437" s="27"/>
      <c r="K437" s="27"/>
      <c r="L437" s="99"/>
    </row>
    <row r="438" spans="1:12" x14ac:dyDescent="0.15">
      <c r="B438" s="25" t="s">
        <v>396</v>
      </c>
      <c r="C438" s="31">
        <v>0</v>
      </c>
      <c r="D438" s="32">
        <v>8</v>
      </c>
      <c r="E438" s="32">
        <v>45</v>
      </c>
      <c r="F438" s="32">
        <v>65</v>
      </c>
      <c r="G438" s="32">
        <v>0</v>
      </c>
      <c r="H438" s="32">
        <v>0</v>
      </c>
      <c r="I438" s="32">
        <v>118</v>
      </c>
      <c r="J438" s="27"/>
      <c r="K438" s="27"/>
      <c r="L438" s="99"/>
    </row>
    <row r="439" spans="1:12" x14ac:dyDescent="0.15">
      <c r="B439" s="25" t="s">
        <v>397</v>
      </c>
      <c r="C439" s="31">
        <v>0</v>
      </c>
      <c r="D439" s="32">
        <v>12</v>
      </c>
      <c r="E439" s="32">
        <v>42</v>
      </c>
      <c r="F439" s="32">
        <v>62</v>
      </c>
      <c r="G439" s="32">
        <v>0</v>
      </c>
      <c r="H439" s="32">
        <v>0</v>
      </c>
      <c r="I439" s="32">
        <v>116</v>
      </c>
      <c r="J439" s="27"/>
      <c r="K439" s="27"/>
      <c r="L439" s="99"/>
    </row>
    <row r="440" spans="1:12" x14ac:dyDescent="0.15">
      <c r="B440" s="25" t="s">
        <v>398</v>
      </c>
      <c r="C440" s="31">
        <v>0</v>
      </c>
      <c r="D440" s="32">
        <v>13</v>
      </c>
      <c r="E440" s="32">
        <v>43</v>
      </c>
      <c r="F440" s="32">
        <v>64</v>
      </c>
      <c r="G440" s="32">
        <v>0</v>
      </c>
      <c r="H440" s="32">
        <v>0</v>
      </c>
      <c r="I440" s="32">
        <v>120</v>
      </c>
      <c r="J440" s="27"/>
      <c r="K440" s="27"/>
      <c r="L440" s="99"/>
    </row>
    <row r="441" spans="1:12" x14ac:dyDescent="0.15">
      <c r="B441" s="25" t="s">
        <v>399</v>
      </c>
      <c r="C441" s="31">
        <v>0</v>
      </c>
      <c r="D441" s="32">
        <v>12</v>
      </c>
      <c r="E441" s="32">
        <v>58</v>
      </c>
      <c r="F441" s="32">
        <v>47</v>
      </c>
      <c r="G441" s="32">
        <v>0</v>
      </c>
      <c r="H441" s="32">
        <v>0</v>
      </c>
      <c r="I441" s="32">
        <v>117</v>
      </c>
      <c r="J441" s="27"/>
      <c r="K441" s="27"/>
      <c r="L441" s="99"/>
    </row>
    <row r="442" spans="1:12" x14ac:dyDescent="0.15">
      <c r="B442" s="25" t="s">
        <v>400</v>
      </c>
      <c r="C442" s="31">
        <v>0</v>
      </c>
      <c r="D442" s="32">
        <v>18</v>
      </c>
      <c r="E442" s="32">
        <v>59</v>
      </c>
      <c r="F442" s="32">
        <v>42</v>
      </c>
      <c r="G442" s="32">
        <v>0</v>
      </c>
      <c r="H442" s="32">
        <v>0</v>
      </c>
      <c r="I442" s="32">
        <v>119</v>
      </c>
      <c r="J442" s="27"/>
      <c r="K442" s="27"/>
      <c r="L442" s="99"/>
    </row>
    <row r="443" spans="1:12" x14ac:dyDescent="0.15">
      <c r="B443" s="25" t="s">
        <v>401</v>
      </c>
      <c r="C443" s="31">
        <v>0</v>
      </c>
      <c r="D443" s="32">
        <v>12</v>
      </c>
      <c r="E443" s="32">
        <v>56</v>
      </c>
      <c r="F443" s="32">
        <v>39</v>
      </c>
      <c r="G443" s="32">
        <v>0</v>
      </c>
      <c r="H443" s="32">
        <v>0</v>
      </c>
      <c r="I443" s="32">
        <v>107</v>
      </c>
      <c r="J443" s="27"/>
      <c r="K443" s="27"/>
      <c r="L443" s="99"/>
    </row>
    <row r="444" spans="1:12" x14ac:dyDescent="0.15">
      <c r="B444" s="25" t="s">
        <v>402</v>
      </c>
      <c r="C444" s="31">
        <v>0</v>
      </c>
      <c r="D444" s="32">
        <v>16</v>
      </c>
      <c r="E444" s="32">
        <v>50</v>
      </c>
      <c r="F444" s="32">
        <v>39</v>
      </c>
      <c r="G444" s="32">
        <v>0</v>
      </c>
      <c r="H444" s="32">
        <v>0</v>
      </c>
      <c r="I444" s="32">
        <v>105</v>
      </c>
      <c r="J444" s="27"/>
      <c r="K444" s="27"/>
      <c r="L444" s="99"/>
    </row>
    <row r="445" spans="1:12" x14ac:dyDescent="0.15">
      <c r="B445" s="25" t="s">
        <v>403</v>
      </c>
      <c r="C445" s="31">
        <v>0</v>
      </c>
      <c r="D445" s="32">
        <v>10</v>
      </c>
      <c r="E445" s="32">
        <v>53</v>
      </c>
      <c r="F445" s="32">
        <v>39</v>
      </c>
      <c r="G445" s="32">
        <v>0</v>
      </c>
      <c r="H445" s="32">
        <v>0</v>
      </c>
      <c r="I445" s="32">
        <v>102</v>
      </c>
      <c r="J445" s="27"/>
      <c r="K445" s="27"/>
      <c r="L445" s="99"/>
    </row>
    <row r="446" spans="1:12" x14ac:dyDescent="0.15">
      <c r="B446" s="25" t="s">
        <v>404</v>
      </c>
      <c r="C446" s="31">
        <v>0</v>
      </c>
      <c r="D446" s="32">
        <v>8</v>
      </c>
      <c r="E446" s="32">
        <v>53</v>
      </c>
      <c r="F446" s="32">
        <v>52</v>
      </c>
      <c r="G446" s="32">
        <v>0</v>
      </c>
      <c r="H446" s="32">
        <v>0</v>
      </c>
      <c r="I446" s="32">
        <v>113</v>
      </c>
      <c r="J446" s="27"/>
      <c r="K446" s="27"/>
      <c r="L446" s="99"/>
    </row>
    <row r="447" spans="1:12" x14ac:dyDescent="0.15">
      <c r="B447" s="25" t="s">
        <v>405</v>
      </c>
      <c r="C447" s="31">
        <v>0</v>
      </c>
      <c r="D447" s="32">
        <v>12</v>
      </c>
      <c r="E447" s="32">
        <v>65</v>
      </c>
      <c r="F447" s="32">
        <v>79</v>
      </c>
      <c r="G447" s="32">
        <v>0</v>
      </c>
      <c r="H447" s="32">
        <v>0</v>
      </c>
      <c r="I447" s="32">
        <v>156</v>
      </c>
      <c r="J447" s="27"/>
      <c r="K447" s="27"/>
      <c r="L447" s="99"/>
    </row>
    <row r="448" spans="1:12" x14ac:dyDescent="0.15">
      <c r="B448" s="25" t="s">
        <v>406</v>
      </c>
      <c r="C448" s="31">
        <v>0</v>
      </c>
      <c r="D448" s="32">
        <v>16</v>
      </c>
      <c r="E448" s="32">
        <v>59</v>
      </c>
      <c r="F448" s="32">
        <v>70</v>
      </c>
      <c r="G448" s="32">
        <v>0</v>
      </c>
      <c r="H448" s="32">
        <v>0</v>
      </c>
      <c r="I448" s="32">
        <v>145</v>
      </c>
      <c r="J448" s="27"/>
      <c r="K448" s="27"/>
      <c r="L448" s="99"/>
    </row>
    <row r="449" spans="2:12" x14ac:dyDescent="0.15">
      <c r="B449" s="25" t="s">
        <v>407</v>
      </c>
      <c r="C449" s="31">
        <v>0</v>
      </c>
      <c r="D449" s="32">
        <v>16</v>
      </c>
      <c r="E449" s="32">
        <v>59</v>
      </c>
      <c r="F449" s="32">
        <v>65</v>
      </c>
      <c r="G449" s="32">
        <v>0</v>
      </c>
      <c r="H449" s="32">
        <v>0</v>
      </c>
      <c r="I449" s="32">
        <v>140</v>
      </c>
      <c r="J449" s="27"/>
      <c r="K449" s="27"/>
      <c r="L449" s="99"/>
    </row>
    <row r="450" spans="2:12" x14ac:dyDescent="0.15">
      <c r="B450" s="25" t="s">
        <v>408</v>
      </c>
      <c r="C450" s="31">
        <v>0</v>
      </c>
      <c r="D450" s="32">
        <v>11</v>
      </c>
      <c r="E450" s="32">
        <v>55</v>
      </c>
      <c r="F450" s="32">
        <v>52</v>
      </c>
      <c r="G450" s="32">
        <v>0</v>
      </c>
      <c r="H450" s="32">
        <v>0</v>
      </c>
      <c r="I450" s="32">
        <v>118</v>
      </c>
      <c r="J450" s="27"/>
      <c r="K450" s="27"/>
      <c r="L450" s="99"/>
    </row>
    <row r="451" spans="2:12" x14ac:dyDescent="0.15">
      <c r="B451" s="25" t="s">
        <v>409</v>
      </c>
      <c r="C451" s="31">
        <v>0</v>
      </c>
      <c r="D451" s="32">
        <v>14</v>
      </c>
      <c r="E451" s="32">
        <v>50</v>
      </c>
      <c r="F451" s="32">
        <v>59</v>
      </c>
      <c r="G451" s="32">
        <v>0</v>
      </c>
      <c r="H451" s="32">
        <v>0</v>
      </c>
      <c r="I451" s="32">
        <v>123</v>
      </c>
      <c r="J451" s="27"/>
      <c r="K451" s="27"/>
      <c r="L451" s="99"/>
    </row>
    <row r="452" spans="2:12" x14ac:dyDescent="0.15">
      <c r="B452" s="25" t="s">
        <v>410</v>
      </c>
      <c r="C452" s="31">
        <v>0</v>
      </c>
      <c r="D452" s="32">
        <v>9</v>
      </c>
      <c r="E452" s="32">
        <v>38</v>
      </c>
      <c r="F452" s="32">
        <v>46</v>
      </c>
      <c r="G452" s="32">
        <v>0</v>
      </c>
      <c r="H452" s="32">
        <v>0</v>
      </c>
      <c r="I452" s="32">
        <v>93</v>
      </c>
      <c r="J452" s="27"/>
      <c r="K452" s="27"/>
      <c r="L452" s="99"/>
    </row>
    <row r="453" spans="2:12" x14ac:dyDescent="0.15">
      <c r="B453" s="25" t="s">
        <v>411</v>
      </c>
      <c r="C453" s="31">
        <v>0</v>
      </c>
      <c r="D453" s="32">
        <v>9</v>
      </c>
      <c r="E453" s="32">
        <v>33</v>
      </c>
      <c r="F453" s="32">
        <v>42</v>
      </c>
      <c r="G453" s="32">
        <v>0</v>
      </c>
      <c r="H453" s="32">
        <v>0</v>
      </c>
      <c r="I453" s="32">
        <v>84</v>
      </c>
      <c r="J453" s="27"/>
      <c r="K453" s="27"/>
      <c r="L453" s="99"/>
    </row>
    <row r="454" spans="2:12" x14ac:dyDescent="0.15">
      <c r="B454" s="25" t="s">
        <v>412</v>
      </c>
      <c r="C454" s="31">
        <v>0</v>
      </c>
      <c r="D454" s="32">
        <v>12</v>
      </c>
      <c r="E454" s="32">
        <v>42</v>
      </c>
      <c r="F454" s="32">
        <v>39</v>
      </c>
      <c r="G454" s="32">
        <v>0</v>
      </c>
      <c r="H454" s="32">
        <v>0</v>
      </c>
      <c r="I454" s="32">
        <v>93</v>
      </c>
      <c r="J454" s="27"/>
      <c r="K454" s="27"/>
      <c r="L454" s="99"/>
    </row>
    <row r="455" spans="2:12" x14ac:dyDescent="0.15">
      <c r="B455" s="25" t="s">
        <v>413</v>
      </c>
      <c r="C455" s="31">
        <v>0</v>
      </c>
      <c r="D455" s="32">
        <v>7</v>
      </c>
      <c r="E455" s="32">
        <v>41</v>
      </c>
      <c r="F455" s="32">
        <v>39</v>
      </c>
      <c r="G455" s="32">
        <v>0</v>
      </c>
      <c r="H455" s="32">
        <v>0</v>
      </c>
      <c r="I455" s="32">
        <v>87</v>
      </c>
      <c r="J455" s="27"/>
      <c r="K455" s="27"/>
      <c r="L455" s="99"/>
    </row>
    <row r="456" spans="2:12" x14ac:dyDescent="0.15">
      <c r="B456" s="25" t="s">
        <v>414</v>
      </c>
      <c r="C456" s="31">
        <v>0</v>
      </c>
      <c r="D456" s="32">
        <v>10</v>
      </c>
      <c r="E456" s="32">
        <v>35</v>
      </c>
      <c r="F456" s="32">
        <v>53</v>
      </c>
      <c r="G456" s="32">
        <v>0</v>
      </c>
      <c r="H456" s="32">
        <v>0</v>
      </c>
      <c r="I456" s="32">
        <v>98</v>
      </c>
      <c r="J456" s="27"/>
      <c r="K456" s="27"/>
      <c r="L456" s="99"/>
    </row>
    <row r="457" spans="2:12" x14ac:dyDescent="0.15">
      <c r="B457" s="25" t="s">
        <v>415</v>
      </c>
      <c r="C457" s="31">
        <v>0</v>
      </c>
      <c r="D457" s="32">
        <v>11</v>
      </c>
      <c r="E457" s="32">
        <v>38</v>
      </c>
      <c r="F457" s="32">
        <v>44</v>
      </c>
      <c r="G457" s="32">
        <v>0</v>
      </c>
      <c r="H457" s="32">
        <v>0</v>
      </c>
      <c r="I457" s="32">
        <v>93</v>
      </c>
      <c r="J457" s="27"/>
      <c r="K457" s="27"/>
      <c r="L457" s="99"/>
    </row>
    <row r="458" spans="2:12" x14ac:dyDescent="0.15">
      <c r="B458" s="25" t="s">
        <v>416</v>
      </c>
      <c r="C458" s="31">
        <v>0</v>
      </c>
      <c r="D458" s="32">
        <v>10</v>
      </c>
      <c r="E458" s="32">
        <v>41</v>
      </c>
      <c r="F458" s="32">
        <v>52</v>
      </c>
      <c r="G458" s="32">
        <v>0</v>
      </c>
      <c r="H458" s="32">
        <v>0</v>
      </c>
      <c r="I458" s="32">
        <v>103</v>
      </c>
      <c r="J458" s="27"/>
      <c r="K458" s="27"/>
      <c r="L458" s="99"/>
    </row>
    <row r="459" spans="2:12" x14ac:dyDescent="0.15">
      <c r="B459" s="25" t="s">
        <v>417</v>
      </c>
      <c r="C459" s="31">
        <v>0</v>
      </c>
      <c r="D459" s="32">
        <v>9</v>
      </c>
      <c r="E459" s="32">
        <v>46</v>
      </c>
      <c r="F459" s="32">
        <v>50</v>
      </c>
      <c r="G459" s="32">
        <v>0</v>
      </c>
      <c r="H459" s="32">
        <v>0</v>
      </c>
      <c r="I459" s="32">
        <v>105</v>
      </c>
      <c r="J459" s="27"/>
      <c r="K459" s="27"/>
      <c r="L459" s="99"/>
    </row>
    <row r="460" spans="2:12" x14ac:dyDescent="0.15">
      <c r="B460" s="25" t="s">
        <v>418</v>
      </c>
      <c r="C460" s="31">
        <v>0</v>
      </c>
      <c r="D460" s="32">
        <v>17</v>
      </c>
      <c r="E460" s="32">
        <v>58</v>
      </c>
      <c r="F460" s="32">
        <v>39</v>
      </c>
      <c r="G460" s="32">
        <v>0</v>
      </c>
      <c r="H460" s="32">
        <v>0</v>
      </c>
      <c r="I460" s="32">
        <v>114</v>
      </c>
      <c r="J460" s="27"/>
      <c r="K460" s="27"/>
      <c r="L460" s="99"/>
    </row>
    <row r="461" spans="2:12" x14ac:dyDescent="0.15">
      <c r="B461" s="25" t="s">
        <v>419</v>
      </c>
      <c r="C461" s="31">
        <v>0</v>
      </c>
      <c r="D461" s="32">
        <v>9</v>
      </c>
      <c r="E461" s="32">
        <v>48</v>
      </c>
      <c r="F461" s="32">
        <v>38</v>
      </c>
      <c r="G461" s="32">
        <v>0</v>
      </c>
      <c r="H461" s="32">
        <v>0</v>
      </c>
      <c r="I461" s="32">
        <v>95</v>
      </c>
      <c r="J461" s="27"/>
      <c r="K461" s="27"/>
      <c r="L461" s="99"/>
    </row>
    <row r="462" spans="2:12" x14ac:dyDescent="0.15">
      <c r="B462" s="25" t="s">
        <v>420</v>
      </c>
      <c r="C462" s="31">
        <v>0</v>
      </c>
      <c r="D462" s="32">
        <v>7</v>
      </c>
      <c r="E462" s="32">
        <v>37</v>
      </c>
      <c r="F462" s="32">
        <v>45</v>
      </c>
      <c r="G462" s="32">
        <v>0</v>
      </c>
      <c r="H462" s="32">
        <v>0</v>
      </c>
      <c r="I462" s="32">
        <v>89</v>
      </c>
      <c r="J462" s="27"/>
      <c r="K462" s="27"/>
      <c r="L462" s="99"/>
    </row>
    <row r="463" spans="2:12" x14ac:dyDescent="0.15">
      <c r="B463" s="25" t="s">
        <v>421</v>
      </c>
      <c r="C463" s="31">
        <v>0</v>
      </c>
      <c r="D463" s="32">
        <v>13</v>
      </c>
      <c r="E463" s="32">
        <v>45</v>
      </c>
      <c r="F463" s="32">
        <v>68</v>
      </c>
      <c r="G463" s="32">
        <v>0</v>
      </c>
      <c r="H463" s="32">
        <v>0</v>
      </c>
      <c r="I463" s="32">
        <v>126</v>
      </c>
      <c r="J463" s="27"/>
      <c r="K463" s="27"/>
      <c r="L463" s="99"/>
    </row>
    <row r="464" spans="2:12" x14ac:dyDescent="0.15">
      <c r="B464" s="25" t="s">
        <v>422</v>
      </c>
      <c r="C464" s="31">
        <v>0</v>
      </c>
      <c r="D464" s="32">
        <v>11</v>
      </c>
      <c r="E464" s="32">
        <v>28</v>
      </c>
      <c r="F464" s="32">
        <v>66</v>
      </c>
      <c r="G464" s="32">
        <v>0</v>
      </c>
      <c r="H464" s="32">
        <v>0</v>
      </c>
      <c r="I464" s="32">
        <v>105</v>
      </c>
      <c r="J464" s="27"/>
      <c r="K464" s="27"/>
      <c r="L464" s="99"/>
    </row>
    <row r="465" spans="2:12" x14ac:dyDescent="0.15">
      <c r="B465" s="25" t="s">
        <v>423</v>
      </c>
      <c r="C465" s="31">
        <v>0</v>
      </c>
      <c r="D465" s="32">
        <v>5</v>
      </c>
      <c r="E465" s="32">
        <v>32</v>
      </c>
      <c r="F465" s="32">
        <v>86</v>
      </c>
      <c r="G465" s="32">
        <v>0</v>
      </c>
      <c r="H465" s="32">
        <v>0</v>
      </c>
      <c r="I465" s="32">
        <v>123</v>
      </c>
      <c r="J465" s="27"/>
      <c r="K465" s="27"/>
      <c r="L465" s="99"/>
    </row>
    <row r="466" spans="2:12" x14ac:dyDescent="0.15">
      <c r="B466" s="25" t="s">
        <v>424</v>
      </c>
      <c r="C466" s="31">
        <v>0</v>
      </c>
      <c r="D466" s="32">
        <v>7</v>
      </c>
      <c r="E466" s="32">
        <v>33</v>
      </c>
      <c r="F466" s="32">
        <v>93</v>
      </c>
      <c r="G466" s="32">
        <v>0</v>
      </c>
      <c r="H466" s="32">
        <v>0</v>
      </c>
      <c r="I466" s="32">
        <v>133</v>
      </c>
      <c r="J466" s="27"/>
      <c r="K466" s="27"/>
      <c r="L466" s="99"/>
    </row>
    <row r="467" spans="2:12" x14ac:dyDescent="0.15">
      <c r="B467" s="25" t="s">
        <v>425</v>
      </c>
      <c r="C467" s="31">
        <v>0</v>
      </c>
      <c r="D467" s="32">
        <v>6</v>
      </c>
      <c r="E467" s="32">
        <v>26</v>
      </c>
      <c r="F467" s="32">
        <v>97</v>
      </c>
      <c r="G467" s="32">
        <v>0</v>
      </c>
      <c r="H467" s="32">
        <v>0</v>
      </c>
      <c r="I467" s="32">
        <v>129</v>
      </c>
      <c r="J467" s="27"/>
      <c r="K467" s="27"/>
      <c r="L467" s="99"/>
    </row>
    <row r="468" spans="2:12" x14ac:dyDescent="0.15">
      <c r="B468" s="25" t="s">
        <v>426</v>
      </c>
      <c r="C468" s="31">
        <v>0</v>
      </c>
      <c r="D468" s="32">
        <v>6</v>
      </c>
      <c r="E468" s="32">
        <v>42</v>
      </c>
      <c r="F468" s="32">
        <v>72</v>
      </c>
      <c r="G468" s="32">
        <v>0</v>
      </c>
      <c r="H468" s="32">
        <v>0</v>
      </c>
      <c r="I468" s="32">
        <v>120</v>
      </c>
      <c r="J468" s="27"/>
      <c r="K468" s="27"/>
      <c r="L468" s="99"/>
    </row>
    <row r="469" spans="2:12" x14ac:dyDescent="0.15">
      <c r="B469" s="25" t="s">
        <v>427</v>
      </c>
      <c r="C469" s="31">
        <v>0</v>
      </c>
      <c r="D469" s="32">
        <v>15</v>
      </c>
      <c r="E469" s="32">
        <v>44</v>
      </c>
      <c r="F469" s="32">
        <v>78</v>
      </c>
      <c r="G469" s="32">
        <v>0</v>
      </c>
      <c r="H469" s="32">
        <v>0</v>
      </c>
      <c r="I469" s="32">
        <v>137</v>
      </c>
      <c r="J469" s="27"/>
      <c r="K469" s="27"/>
      <c r="L469" s="99"/>
    </row>
    <row r="470" spans="2:12" x14ac:dyDescent="0.15">
      <c r="B470" s="25" t="s">
        <v>428</v>
      </c>
      <c r="C470" s="31">
        <v>0</v>
      </c>
      <c r="D470" s="32">
        <v>9</v>
      </c>
      <c r="E470" s="32">
        <v>31</v>
      </c>
      <c r="F470" s="32">
        <v>59</v>
      </c>
      <c r="G470" s="32">
        <v>0</v>
      </c>
      <c r="H470" s="32">
        <v>0</v>
      </c>
      <c r="I470" s="32">
        <v>99</v>
      </c>
      <c r="J470" s="27"/>
      <c r="K470" s="27"/>
      <c r="L470" s="99"/>
    </row>
    <row r="471" spans="2:12" x14ac:dyDescent="0.15">
      <c r="B471" s="25" t="s">
        <v>429</v>
      </c>
      <c r="C471" s="31">
        <v>0</v>
      </c>
      <c r="D471" s="32">
        <v>6</v>
      </c>
      <c r="E471" s="32">
        <v>28</v>
      </c>
      <c r="F471" s="32">
        <v>74</v>
      </c>
      <c r="G471" s="32">
        <v>0</v>
      </c>
      <c r="H471" s="32">
        <v>0</v>
      </c>
      <c r="I471" s="32">
        <v>108</v>
      </c>
      <c r="J471" s="27"/>
      <c r="K471" s="27"/>
      <c r="L471" s="99"/>
    </row>
    <row r="472" spans="2:12" x14ac:dyDescent="0.15">
      <c r="B472" s="25" t="s">
        <v>430</v>
      </c>
      <c r="C472" s="31">
        <v>0</v>
      </c>
      <c r="D472" s="32">
        <v>6</v>
      </c>
      <c r="E472" s="32">
        <v>29</v>
      </c>
      <c r="F472" s="32">
        <v>74</v>
      </c>
      <c r="G472" s="32">
        <v>0</v>
      </c>
      <c r="H472" s="32">
        <v>0</v>
      </c>
      <c r="I472" s="32">
        <v>109</v>
      </c>
      <c r="J472" s="27"/>
      <c r="K472" s="27"/>
      <c r="L472" s="99"/>
    </row>
    <row r="473" spans="2:12" x14ac:dyDescent="0.15">
      <c r="B473" s="25" t="s">
        <v>431</v>
      </c>
      <c r="C473" s="31">
        <v>0</v>
      </c>
      <c r="D473" s="32">
        <v>10</v>
      </c>
      <c r="E473" s="32">
        <v>34</v>
      </c>
      <c r="F473" s="32">
        <v>70</v>
      </c>
      <c r="G473" s="32">
        <v>0</v>
      </c>
      <c r="H473" s="32">
        <v>0</v>
      </c>
      <c r="I473" s="32">
        <v>114</v>
      </c>
      <c r="J473" s="27"/>
      <c r="K473" s="27"/>
      <c r="L473" s="99"/>
    </row>
    <row r="474" spans="2:12" x14ac:dyDescent="0.15">
      <c r="B474" s="25" t="s">
        <v>432</v>
      </c>
      <c r="C474" s="31">
        <v>0</v>
      </c>
      <c r="D474" s="32">
        <v>16</v>
      </c>
      <c r="E474" s="32">
        <v>28</v>
      </c>
      <c r="F474" s="32">
        <v>64</v>
      </c>
      <c r="G474" s="32">
        <v>0</v>
      </c>
      <c r="H474" s="32">
        <v>0</v>
      </c>
      <c r="I474" s="32">
        <v>108</v>
      </c>
      <c r="J474" s="27"/>
      <c r="K474" s="27"/>
      <c r="L474" s="99"/>
    </row>
    <row r="475" spans="2:12" x14ac:dyDescent="0.15">
      <c r="B475" s="25" t="s">
        <v>433</v>
      </c>
      <c r="C475" s="31">
        <v>0</v>
      </c>
      <c r="D475" s="32">
        <v>9</v>
      </c>
      <c r="E475" s="32">
        <v>23</v>
      </c>
      <c r="F475" s="32">
        <v>84</v>
      </c>
      <c r="G475" s="32">
        <v>0</v>
      </c>
      <c r="H475" s="32">
        <v>0</v>
      </c>
      <c r="I475" s="32">
        <v>116</v>
      </c>
      <c r="J475" s="27"/>
      <c r="K475" s="27"/>
      <c r="L475" s="99"/>
    </row>
    <row r="476" spans="2:12" x14ac:dyDescent="0.15">
      <c r="B476" s="25" t="s">
        <v>434</v>
      </c>
      <c r="C476" s="31">
        <v>0</v>
      </c>
      <c r="D476" s="32">
        <v>7</v>
      </c>
      <c r="E476" s="32">
        <v>28</v>
      </c>
      <c r="F476" s="32">
        <v>67</v>
      </c>
      <c r="G476" s="32">
        <v>0</v>
      </c>
      <c r="H476" s="32">
        <v>0</v>
      </c>
      <c r="I476" s="32">
        <v>102</v>
      </c>
      <c r="J476" s="27"/>
      <c r="K476" s="27"/>
      <c r="L476" s="99"/>
    </row>
    <row r="477" spans="2:12" x14ac:dyDescent="0.15">
      <c r="B477" s="25" t="s">
        <v>435</v>
      </c>
      <c r="C477" s="31">
        <v>0</v>
      </c>
      <c r="D477" s="32">
        <v>5</v>
      </c>
      <c r="E477" s="32">
        <v>16</v>
      </c>
      <c r="F477" s="32">
        <v>67</v>
      </c>
      <c r="G477" s="32">
        <v>0</v>
      </c>
      <c r="H477" s="32">
        <v>0</v>
      </c>
      <c r="I477" s="32">
        <v>88</v>
      </c>
      <c r="J477" s="27"/>
      <c r="K477" s="27"/>
      <c r="L477" s="99"/>
    </row>
    <row r="478" spans="2:12" x14ac:dyDescent="0.15">
      <c r="B478" s="25" t="s">
        <v>436</v>
      </c>
      <c r="C478" s="31">
        <v>0</v>
      </c>
      <c r="D478" s="32">
        <v>7</v>
      </c>
      <c r="E478" s="32">
        <v>16</v>
      </c>
      <c r="F478" s="32">
        <v>54</v>
      </c>
      <c r="G478" s="32">
        <v>0</v>
      </c>
      <c r="H478" s="32">
        <v>0</v>
      </c>
      <c r="I478" s="32">
        <v>77</v>
      </c>
      <c r="J478" s="27"/>
      <c r="K478" s="27"/>
      <c r="L478" s="99"/>
    </row>
    <row r="479" spans="2:12" x14ac:dyDescent="0.15">
      <c r="B479" s="25" t="s">
        <v>437</v>
      </c>
      <c r="C479" s="31">
        <v>0</v>
      </c>
      <c r="D479" s="32">
        <v>6</v>
      </c>
      <c r="E479" s="32">
        <v>21</v>
      </c>
      <c r="F479" s="32">
        <v>82</v>
      </c>
      <c r="G479" s="32">
        <v>0</v>
      </c>
      <c r="H479" s="32">
        <v>0</v>
      </c>
      <c r="I479" s="32">
        <v>109</v>
      </c>
      <c r="J479" s="27"/>
      <c r="K479" s="27"/>
      <c r="L479" s="99"/>
    </row>
    <row r="480" spans="2:12" x14ac:dyDescent="0.15">
      <c r="B480" s="25" t="s">
        <v>438</v>
      </c>
      <c r="C480" s="31">
        <v>0</v>
      </c>
      <c r="D480" s="32">
        <v>6</v>
      </c>
      <c r="E480" s="32">
        <v>27</v>
      </c>
      <c r="F480" s="32">
        <v>68</v>
      </c>
      <c r="G480" s="32">
        <v>0</v>
      </c>
      <c r="H480" s="32">
        <v>0</v>
      </c>
      <c r="I480" s="32">
        <v>101</v>
      </c>
      <c r="J480" s="27"/>
      <c r="K480" s="27"/>
      <c r="L480" s="99"/>
    </row>
    <row r="481" spans="2:12" x14ac:dyDescent="0.15">
      <c r="B481" s="25" t="s">
        <v>439</v>
      </c>
      <c r="C481" s="31">
        <v>0</v>
      </c>
      <c r="D481" s="32">
        <v>11</v>
      </c>
      <c r="E481" s="32">
        <v>30</v>
      </c>
      <c r="F481" s="32">
        <v>74</v>
      </c>
      <c r="G481" s="32">
        <v>0</v>
      </c>
      <c r="H481" s="32">
        <v>0</v>
      </c>
      <c r="I481" s="32">
        <v>115</v>
      </c>
      <c r="J481" s="27"/>
      <c r="K481" s="27"/>
      <c r="L481" s="99"/>
    </row>
    <row r="482" spans="2:12" x14ac:dyDescent="0.15">
      <c r="B482" s="25" t="s">
        <v>440</v>
      </c>
      <c r="C482" s="31">
        <v>0</v>
      </c>
      <c r="D482" s="32">
        <v>7</v>
      </c>
      <c r="E482" s="32">
        <v>25</v>
      </c>
      <c r="F482" s="32">
        <v>65</v>
      </c>
      <c r="G482" s="32">
        <v>0</v>
      </c>
      <c r="H482" s="32">
        <v>0</v>
      </c>
      <c r="I482" s="32">
        <v>97</v>
      </c>
      <c r="J482" s="27"/>
      <c r="K482" s="27"/>
      <c r="L482" s="99"/>
    </row>
    <row r="483" spans="2:12" x14ac:dyDescent="0.15">
      <c r="B483" s="25" t="s">
        <v>441</v>
      </c>
      <c r="C483" s="31">
        <v>0</v>
      </c>
      <c r="D483" s="32">
        <v>7</v>
      </c>
      <c r="E483" s="32">
        <v>39</v>
      </c>
      <c r="F483" s="32">
        <v>65</v>
      </c>
      <c r="G483" s="32">
        <v>0</v>
      </c>
      <c r="H483" s="32">
        <v>0</v>
      </c>
      <c r="I483" s="32">
        <v>111</v>
      </c>
      <c r="J483" s="27"/>
      <c r="K483" s="27"/>
      <c r="L483" s="99"/>
    </row>
    <row r="484" spans="2:12" x14ac:dyDescent="0.15">
      <c r="B484" s="25" t="s">
        <v>442</v>
      </c>
      <c r="C484" s="31">
        <v>0</v>
      </c>
      <c r="D484" s="32">
        <v>11</v>
      </c>
      <c r="E484" s="32">
        <v>42</v>
      </c>
      <c r="F484" s="32">
        <v>88</v>
      </c>
      <c r="G484" s="32">
        <v>0</v>
      </c>
      <c r="H484" s="32">
        <v>0</v>
      </c>
      <c r="I484" s="32">
        <v>141</v>
      </c>
      <c r="J484" s="27"/>
      <c r="K484" s="27"/>
      <c r="L484" s="99"/>
    </row>
    <row r="485" spans="2:12" x14ac:dyDescent="0.15">
      <c r="B485" s="25" t="s">
        <v>443</v>
      </c>
      <c r="C485" s="31">
        <v>0</v>
      </c>
      <c r="D485" s="32">
        <v>13</v>
      </c>
      <c r="E485" s="32">
        <v>55</v>
      </c>
      <c r="F485" s="32">
        <v>85</v>
      </c>
      <c r="G485" s="32">
        <v>0</v>
      </c>
      <c r="H485" s="32">
        <v>0</v>
      </c>
      <c r="I485" s="32">
        <v>153</v>
      </c>
      <c r="J485" s="27"/>
      <c r="K485" s="27"/>
      <c r="L485" s="99"/>
    </row>
    <row r="486" spans="2:12" x14ac:dyDescent="0.15">
      <c r="B486" s="25" t="s">
        <v>444</v>
      </c>
      <c r="C486" s="31">
        <v>0</v>
      </c>
      <c r="D486" s="32">
        <v>13</v>
      </c>
      <c r="E486" s="32">
        <v>43</v>
      </c>
      <c r="F486" s="32">
        <v>81</v>
      </c>
      <c r="G486" s="32">
        <v>0</v>
      </c>
      <c r="H486" s="32">
        <v>0</v>
      </c>
      <c r="I486" s="32">
        <v>137</v>
      </c>
      <c r="J486" s="27"/>
      <c r="K486" s="27"/>
      <c r="L486" s="99"/>
    </row>
    <row r="487" spans="2:12" x14ac:dyDescent="0.15">
      <c r="B487" s="25" t="s">
        <v>445</v>
      </c>
      <c r="C487" s="31">
        <v>0</v>
      </c>
      <c r="D487" s="32">
        <v>16</v>
      </c>
      <c r="E487" s="32">
        <v>35</v>
      </c>
      <c r="F487" s="32">
        <v>58</v>
      </c>
      <c r="G487" s="32">
        <v>0</v>
      </c>
      <c r="H487" s="32">
        <v>0</v>
      </c>
      <c r="I487" s="32">
        <v>109</v>
      </c>
      <c r="J487" s="27"/>
      <c r="K487" s="27"/>
      <c r="L487" s="99"/>
    </row>
    <row r="488" spans="2:12" x14ac:dyDescent="0.15">
      <c r="B488" s="25" t="s">
        <v>446</v>
      </c>
      <c r="C488" s="31">
        <v>0</v>
      </c>
      <c r="D488" s="32">
        <v>1</v>
      </c>
      <c r="E488" s="32">
        <v>44</v>
      </c>
      <c r="F488" s="32">
        <v>72</v>
      </c>
      <c r="G488" s="32">
        <v>0</v>
      </c>
      <c r="H488" s="32">
        <v>0</v>
      </c>
      <c r="I488" s="32">
        <v>117</v>
      </c>
      <c r="J488" s="27"/>
      <c r="K488" s="27"/>
      <c r="L488" s="99"/>
    </row>
    <row r="489" spans="2:12" x14ac:dyDescent="0.15">
      <c r="B489" s="25" t="s">
        <v>447</v>
      </c>
      <c r="C489" s="31">
        <v>0</v>
      </c>
      <c r="D489" s="32">
        <v>10</v>
      </c>
      <c r="E489" s="32">
        <v>44</v>
      </c>
      <c r="F489" s="32">
        <v>63</v>
      </c>
      <c r="G489" s="32">
        <v>0</v>
      </c>
      <c r="H489" s="32">
        <v>0</v>
      </c>
      <c r="I489" s="32">
        <v>117</v>
      </c>
      <c r="J489" s="27"/>
      <c r="K489" s="27"/>
      <c r="L489" s="99"/>
    </row>
    <row r="490" spans="2:12" x14ac:dyDescent="0.15">
      <c r="B490" s="25" t="s">
        <v>448</v>
      </c>
      <c r="C490" s="31">
        <v>0</v>
      </c>
      <c r="D490" s="32">
        <v>12</v>
      </c>
      <c r="E490" s="32">
        <v>42</v>
      </c>
      <c r="F490" s="32">
        <v>71</v>
      </c>
      <c r="G490" s="32">
        <v>0</v>
      </c>
      <c r="H490" s="32">
        <v>0</v>
      </c>
      <c r="I490" s="32">
        <v>125</v>
      </c>
      <c r="J490" s="27"/>
      <c r="K490" s="27"/>
      <c r="L490" s="99"/>
    </row>
    <row r="491" spans="2:12" x14ac:dyDescent="0.15">
      <c r="B491" s="25" t="s">
        <v>449</v>
      </c>
      <c r="C491" s="31">
        <v>0</v>
      </c>
      <c r="D491" s="32">
        <v>2</v>
      </c>
      <c r="E491" s="32">
        <v>47</v>
      </c>
      <c r="F491" s="32">
        <v>80</v>
      </c>
      <c r="G491" s="32">
        <v>0</v>
      </c>
      <c r="H491" s="32">
        <v>0</v>
      </c>
      <c r="I491" s="32">
        <v>129</v>
      </c>
      <c r="J491" s="27"/>
      <c r="K491" s="27"/>
      <c r="L491" s="99"/>
    </row>
    <row r="492" spans="2:12" x14ac:dyDescent="0.15">
      <c r="B492" s="25" t="s">
        <v>450</v>
      </c>
      <c r="C492" s="31">
        <v>0</v>
      </c>
      <c r="D492" s="32">
        <v>18</v>
      </c>
      <c r="E492" s="32">
        <v>47</v>
      </c>
      <c r="F492" s="32">
        <v>95</v>
      </c>
      <c r="G492" s="32">
        <v>0</v>
      </c>
      <c r="H492" s="32">
        <v>0</v>
      </c>
      <c r="I492" s="32">
        <v>160</v>
      </c>
      <c r="J492" s="27"/>
      <c r="K492" s="27"/>
      <c r="L492" s="99"/>
    </row>
    <row r="493" spans="2:12" x14ac:dyDescent="0.15">
      <c r="B493" s="25" t="s">
        <v>451</v>
      </c>
      <c r="C493" s="31">
        <v>0</v>
      </c>
      <c r="D493" s="32">
        <v>6</v>
      </c>
      <c r="E493" s="32">
        <v>49</v>
      </c>
      <c r="F493" s="32">
        <v>83</v>
      </c>
      <c r="G493" s="32">
        <v>0</v>
      </c>
      <c r="H493" s="32">
        <v>0</v>
      </c>
      <c r="I493" s="32">
        <v>138</v>
      </c>
      <c r="J493" s="27"/>
      <c r="K493" s="27"/>
      <c r="L493" s="99"/>
    </row>
    <row r="494" spans="2:12" x14ac:dyDescent="0.15">
      <c r="B494" s="25" t="s">
        <v>452</v>
      </c>
      <c r="C494" s="31">
        <v>0</v>
      </c>
      <c r="D494" s="32">
        <v>5</v>
      </c>
      <c r="E494" s="32">
        <v>45</v>
      </c>
      <c r="F494" s="32">
        <v>94</v>
      </c>
      <c r="G494" s="32">
        <v>0</v>
      </c>
      <c r="H494" s="32">
        <v>0</v>
      </c>
      <c r="I494" s="32">
        <v>144</v>
      </c>
      <c r="J494" s="27"/>
      <c r="K494" s="27"/>
      <c r="L494" s="99"/>
    </row>
    <row r="495" spans="2:12" x14ac:dyDescent="0.15">
      <c r="B495" s="25" t="s">
        <v>453</v>
      </c>
      <c r="C495" s="31">
        <v>0</v>
      </c>
      <c r="D495" s="32">
        <v>4</v>
      </c>
      <c r="E495" s="32">
        <v>45</v>
      </c>
      <c r="F495" s="32">
        <v>86</v>
      </c>
      <c r="G495" s="32">
        <v>0</v>
      </c>
      <c r="H495" s="32">
        <v>0</v>
      </c>
      <c r="I495" s="32">
        <v>135</v>
      </c>
      <c r="J495" s="27"/>
      <c r="K495" s="27"/>
      <c r="L495" s="99"/>
    </row>
    <row r="496" spans="2:12" x14ac:dyDescent="0.15">
      <c r="B496" s="25" t="s">
        <v>454</v>
      </c>
      <c r="C496" s="31">
        <v>0</v>
      </c>
      <c r="D496" s="32">
        <v>9</v>
      </c>
      <c r="E496" s="32">
        <v>47</v>
      </c>
      <c r="F496" s="32">
        <v>93</v>
      </c>
      <c r="G496" s="32">
        <v>0</v>
      </c>
      <c r="H496" s="32">
        <v>0</v>
      </c>
      <c r="I496" s="32">
        <v>149</v>
      </c>
      <c r="J496" s="27"/>
      <c r="K496" s="27"/>
      <c r="L496" s="99"/>
    </row>
    <row r="497" spans="2:12" x14ac:dyDescent="0.15">
      <c r="B497" s="25" t="s">
        <v>455</v>
      </c>
      <c r="C497" s="31">
        <v>0</v>
      </c>
      <c r="D497" s="32">
        <v>9</v>
      </c>
      <c r="E497" s="32">
        <v>50</v>
      </c>
      <c r="F497" s="32">
        <v>97</v>
      </c>
      <c r="G497" s="32">
        <v>0</v>
      </c>
      <c r="H497" s="32">
        <v>0</v>
      </c>
      <c r="I497" s="32">
        <v>156</v>
      </c>
      <c r="J497" s="27"/>
      <c r="K497" s="27"/>
      <c r="L497" s="99"/>
    </row>
    <row r="498" spans="2:12" x14ac:dyDescent="0.15">
      <c r="B498" s="25" t="s">
        <v>456</v>
      </c>
      <c r="C498" s="31">
        <v>0</v>
      </c>
      <c r="D498" s="32">
        <v>4</v>
      </c>
      <c r="E498" s="32">
        <v>50</v>
      </c>
      <c r="F498" s="32">
        <v>102</v>
      </c>
      <c r="G498" s="32">
        <v>0</v>
      </c>
      <c r="H498" s="32">
        <v>0</v>
      </c>
      <c r="I498" s="32">
        <v>156</v>
      </c>
      <c r="J498" s="27"/>
      <c r="K498" s="27"/>
      <c r="L498" s="99"/>
    </row>
    <row r="499" spans="2:12" x14ac:dyDescent="0.15">
      <c r="B499" s="25" t="s">
        <v>457</v>
      </c>
      <c r="C499" s="31">
        <v>0</v>
      </c>
      <c r="D499" s="32">
        <v>3</v>
      </c>
      <c r="E499" s="32">
        <v>47</v>
      </c>
      <c r="F499" s="32">
        <v>91</v>
      </c>
      <c r="G499" s="32">
        <v>0</v>
      </c>
      <c r="H499" s="32">
        <v>0</v>
      </c>
      <c r="I499" s="32">
        <v>141</v>
      </c>
      <c r="J499" s="27"/>
      <c r="K499" s="27"/>
      <c r="L499" s="99"/>
    </row>
    <row r="500" spans="2:12" x14ac:dyDescent="0.15">
      <c r="B500" s="25" t="s">
        <v>458</v>
      </c>
      <c r="C500" s="31">
        <v>0</v>
      </c>
      <c r="D500" s="32">
        <v>15</v>
      </c>
      <c r="E500" s="32">
        <v>57</v>
      </c>
      <c r="F500" s="32">
        <v>91</v>
      </c>
      <c r="G500" s="32">
        <v>0</v>
      </c>
      <c r="H500" s="32">
        <v>0</v>
      </c>
      <c r="I500" s="32">
        <v>163</v>
      </c>
      <c r="J500" s="27"/>
      <c r="K500" s="27"/>
      <c r="L500" s="99"/>
    </row>
    <row r="501" spans="2:12" x14ac:dyDescent="0.15">
      <c r="B501" s="25" t="s">
        <v>459</v>
      </c>
      <c r="C501" s="31">
        <v>0</v>
      </c>
      <c r="D501" s="32">
        <v>8</v>
      </c>
      <c r="E501" s="32">
        <v>48</v>
      </c>
      <c r="F501" s="32">
        <v>82</v>
      </c>
      <c r="G501" s="32">
        <v>0</v>
      </c>
      <c r="H501" s="32">
        <v>0</v>
      </c>
      <c r="I501" s="32">
        <v>138</v>
      </c>
      <c r="J501" s="27"/>
      <c r="K501" s="27"/>
      <c r="L501" s="99"/>
    </row>
    <row r="502" spans="2:12" x14ac:dyDescent="0.15">
      <c r="B502" s="25" t="s">
        <v>460</v>
      </c>
      <c r="C502" s="31">
        <v>0</v>
      </c>
      <c r="D502" s="32">
        <v>11</v>
      </c>
      <c r="E502" s="32">
        <v>44</v>
      </c>
      <c r="F502" s="32">
        <v>75</v>
      </c>
      <c r="G502" s="32">
        <v>0</v>
      </c>
      <c r="H502" s="32">
        <v>0</v>
      </c>
      <c r="I502" s="32">
        <v>130</v>
      </c>
      <c r="J502" s="27"/>
      <c r="K502" s="27"/>
      <c r="L502" s="99"/>
    </row>
    <row r="503" spans="2:12" x14ac:dyDescent="0.15">
      <c r="B503" s="25" t="s">
        <v>461</v>
      </c>
      <c r="C503" s="31">
        <v>0</v>
      </c>
      <c r="D503" s="32">
        <v>10</v>
      </c>
      <c r="E503" s="32">
        <v>38</v>
      </c>
      <c r="F503" s="32">
        <v>90</v>
      </c>
      <c r="G503" s="32">
        <v>0</v>
      </c>
      <c r="H503" s="32">
        <v>0</v>
      </c>
      <c r="I503" s="32">
        <v>138</v>
      </c>
      <c r="J503" s="27"/>
      <c r="K503" s="27"/>
      <c r="L503" s="99"/>
    </row>
    <row r="504" spans="2:12" x14ac:dyDescent="0.15">
      <c r="B504" s="25" t="s">
        <v>462</v>
      </c>
      <c r="C504" s="31">
        <v>0</v>
      </c>
      <c r="D504" s="32">
        <v>8</v>
      </c>
      <c r="E504" s="32">
        <v>41</v>
      </c>
      <c r="F504" s="32">
        <v>73</v>
      </c>
      <c r="G504" s="32">
        <v>0</v>
      </c>
      <c r="H504" s="32">
        <v>0</v>
      </c>
      <c r="I504" s="32">
        <v>122</v>
      </c>
      <c r="J504" s="27"/>
      <c r="K504" s="27"/>
      <c r="L504" s="99"/>
    </row>
    <row r="505" spans="2:12" x14ac:dyDescent="0.15">
      <c r="B505" s="25" t="s">
        <v>463</v>
      </c>
      <c r="C505" s="31">
        <v>0</v>
      </c>
      <c r="D505" s="32">
        <v>7</v>
      </c>
      <c r="E505" s="32">
        <v>33</v>
      </c>
      <c r="F505" s="32">
        <v>74</v>
      </c>
      <c r="G505" s="32">
        <v>0</v>
      </c>
      <c r="H505" s="32">
        <v>0</v>
      </c>
      <c r="I505" s="32">
        <v>114</v>
      </c>
      <c r="J505" s="27"/>
      <c r="K505" s="27"/>
      <c r="L505" s="99"/>
    </row>
    <row r="506" spans="2:12" x14ac:dyDescent="0.15">
      <c r="B506" s="25" t="s">
        <v>464</v>
      </c>
      <c r="C506" s="31">
        <v>0</v>
      </c>
      <c r="D506" s="32">
        <v>8</v>
      </c>
      <c r="E506" s="32">
        <v>45</v>
      </c>
      <c r="F506" s="32">
        <v>76</v>
      </c>
      <c r="G506" s="32">
        <v>0</v>
      </c>
      <c r="H506" s="32">
        <v>0</v>
      </c>
      <c r="I506" s="32">
        <v>129</v>
      </c>
      <c r="J506" s="27"/>
      <c r="K506" s="27"/>
      <c r="L506" s="99"/>
    </row>
    <row r="507" spans="2:12" x14ac:dyDescent="0.15">
      <c r="B507" s="25" t="s">
        <v>465</v>
      </c>
      <c r="C507" s="31">
        <v>0</v>
      </c>
      <c r="D507" s="32">
        <v>11</v>
      </c>
      <c r="E507" s="32">
        <v>46</v>
      </c>
      <c r="F507" s="32">
        <v>76</v>
      </c>
      <c r="G507" s="32">
        <v>0</v>
      </c>
      <c r="H507" s="32">
        <v>0</v>
      </c>
      <c r="I507" s="32">
        <v>133</v>
      </c>
      <c r="J507" s="27"/>
      <c r="K507" s="27"/>
      <c r="L507" s="99"/>
    </row>
    <row r="508" spans="2:12" x14ac:dyDescent="0.15">
      <c r="B508" s="25" t="s">
        <v>466</v>
      </c>
      <c r="C508" s="31">
        <v>0</v>
      </c>
      <c r="D508" s="32">
        <v>8</v>
      </c>
      <c r="E508" s="32">
        <v>49</v>
      </c>
      <c r="F508" s="32">
        <v>85</v>
      </c>
      <c r="G508" s="32">
        <v>0</v>
      </c>
      <c r="H508" s="32">
        <v>0</v>
      </c>
      <c r="I508" s="32">
        <v>142</v>
      </c>
      <c r="J508" s="27"/>
      <c r="K508" s="27"/>
      <c r="L508" s="99"/>
    </row>
    <row r="509" spans="2:12" x14ac:dyDescent="0.15">
      <c r="B509" s="25" t="s">
        <v>467</v>
      </c>
      <c r="C509" s="31">
        <v>0</v>
      </c>
      <c r="D509" s="32">
        <v>14</v>
      </c>
      <c r="E509" s="32">
        <v>39</v>
      </c>
      <c r="F509" s="32">
        <v>88</v>
      </c>
      <c r="G509" s="32">
        <v>0</v>
      </c>
      <c r="H509" s="32">
        <v>0</v>
      </c>
      <c r="I509" s="32">
        <v>141</v>
      </c>
      <c r="J509" s="27"/>
      <c r="K509" s="27"/>
      <c r="L509" s="99"/>
    </row>
    <row r="510" spans="2:12" x14ac:dyDescent="0.15">
      <c r="B510" s="25" t="s">
        <v>468</v>
      </c>
      <c r="C510" s="31">
        <v>0</v>
      </c>
      <c r="D510" s="32">
        <v>14</v>
      </c>
      <c r="E510" s="32">
        <v>39</v>
      </c>
      <c r="F510" s="32">
        <v>78</v>
      </c>
      <c r="G510" s="32">
        <v>0</v>
      </c>
      <c r="H510" s="32">
        <v>0</v>
      </c>
      <c r="I510" s="32">
        <v>131</v>
      </c>
      <c r="J510" s="27"/>
      <c r="K510" s="27"/>
      <c r="L510" s="99"/>
    </row>
    <row r="511" spans="2:12" x14ac:dyDescent="0.15">
      <c r="B511" s="25" t="s">
        <v>469</v>
      </c>
      <c r="C511" s="31">
        <v>0</v>
      </c>
      <c r="D511" s="32">
        <v>7</v>
      </c>
      <c r="E511" s="32">
        <v>28</v>
      </c>
      <c r="F511" s="32">
        <v>86</v>
      </c>
      <c r="G511" s="32">
        <v>0</v>
      </c>
      <c r="H511" s="32">
        <v>0</v>
      </c>
      <c r="I511" s="32">
        <v>121</v>
      </c>
      <c r="J511" s="27"/>
      <c r="K511" s="27"/>
      <c r="L511" s="99"/>
    </row>
    <row r="512" spans="2:12" x14ac:dyDescent="0.15">
      <c r="B512" s="25" t="s">
        <v>470</v>
      </c>
      <c r="C512" s="31">
        <v>0</v>
      </c>
      <c r="D512" s="32">
        <v>6</v>
      </c>
      <c r="E512" s="32">
        <v>44</v>
      </c>
      <c r="F512" s="32">
        <v>107</v>
      </c>
      <c r="G512" s="32">
        <v>0</v>
      </c>
      <c r="H512" s="32">
        <v>0</v>
      </c>
      <c r="I512" s="32">
        <v>157</v>
      </c>
      <c r="J512" s="27"/>
      <c r="K512" s="27"/>
      <c r="L512" s="99"/>
    </row>
    <row r="513" spans="2:12" x14ac:dyDescent="0.15">
      <c r="B513" s="25" t="s">
        <v>471</v>
      </c>
      <c r="C513" s="31">
        <v>0</v>
      </c>
      <c r="D513" s="32">
        <v>11</v>
      </c>
      <c r="E513" s="32">
        <v>39</v>
      </c>
      <c r="F513" s="32">
        <v>90</v>
      </c>
      <c r="G513" s="32">
        <v>0</v>
      </c>
      <c r="H513" s="32">
        <v>0</v>
      </c>
      <c r="I513" s="32">
        <v>140</v>
      </c>
      <c r="J513" s="27"/>
      <c r="K513" s="27"/>
      <c r="L513" s="99"/>
    </row>
    <row r="514" spans="2:12" x14ac:dyDescent="0.15">
      <c r="B514" s="25" t="s">
        <v>472</v>
      </c>
      <c r="C514" s="31">
        <v>0</v>
      </c>
      <c r="D514" s="32">
        <v>11</v>
      </c>
      <c r="E514" s="32">
        <v>39</v>
      </c>
      <c r="F514" s="32">
        <v>88</v>
      </c>
      <c r="G514" s="32">
        <v>0</v>
      </c>
      <c r="H514" s="32">
        <v>0</v>
      </c>
      <c r="I514" s="32">
        <f>$G$219</f>
        <v>4</v>
      </c>
      <c r="J514" s="27"/>
      <c r="K514" s="27"/>
      <c r="L514" s="99"/>
    </row>
    <row r="515" spans="2:12" x14ac:dyDescent="0.15">
      <c r="B515" s="25" t="s">
        <v>473</v>
      </c>
      <c r="C515" s="31">
        <v>0</v>
      </c>
      <c r="D515" s="32">
        <v>7</v>
      </c>
      <c r="E515" s="32">
        <v>37</v>
      </c>
      <c r="F515" s="32">
        <v>79</v>
      </c>
      <c r="G515" s="32">
        <v>0</v>
      </c>
      <c r="H515" s="32">
        <v>0</v>
      </c>
      <c r="I515" s="32">
        <v>123</v>
      </c>
      <c r="J515" s="27"/>
      <c r="K515" s="27"/>
      <c r="L515" s="99"/>
    </row>
    <row r="516" spans="2:12" x14ac:dyDescent="0.15">
      <c r="B516" s="25" t="s">
        <v>474</v>
      </c>
      <c r="C516" s="31">
        <v>0</v>
      </c>
      <c r="D516" s="32">
        <v>8</v>
      </c>
      <c r="E516" s="32">
        <v>14</v>
      </c>
      <c r="F516" s="32">
        <v>85</v>
      </c>
      <c r="G516" s="32">
        <v>0</v>
      </c>
      <c r="H516" s="32">
        <v>0</v>
      </c>
      <c r="I516" s="32">
        <v>137</v>
      </c>
      <c r="J516" s="27"/>
      <c r="K516" s="27"/>
      <c r="L516" s="99"/>
    </row>
    <row r="517" spans="2:12" x14ac:dyDescent="0.15">
      <c r="B517" s="25" t="s">
        <v>475</v>
      </c>
      <c r="C517" s="31">
        <v>0</v>
      </c>
      <c r="D517" s="32">
        <v>14</v>
      </c>
      <c r="E517" s="32">
        <v>45</v>
      </c>
      <c r="F517" s="32">
        <v>86</v>
      </c>
      <c r="G517" s="32">
        <v>0</v>
      </c>
      <c r="H517" s="32">
        <v>0</v>
      </c>
      <c r="I517" s="32">
        <v>145</v>
      </c>
      <c r="J517" s="27"/>
      <c r="K517" s="27"/>
      <c r="L517" s="99"/>
    </row>
    <row r="518" spans="2:12" x14ac:dyDescent="0.15">
      <c r="B518" s="25" t="s">
        <v>476</v>
      </c>
      <c r="C518" s="31">
        <v>0</v>
      </c>
      <c r="D518" s="32">
        <v>14</v>
      </c>
      <c r="E518" s="32">
        <v>38</v>
      </c>
      <c r="F518" s="32">
        <v>71</v>
      </c>
      <c r="G518" s="32">
        <v>0</v>
      </c>
      <c r="H518" s="32">
        <v>0</v>
      </c>
      <c r="I518" s="32">
        <v>123</v>
      </c>
      <c r="J518" s="27"/>
      <c r="K518" s="27"/>
      <c r="L518" s="99"/>
    </row>
    <row r="519" spans="2:12" x14ac:dyDescent="0.15">
      <c r="B519" s="25" t="s">
        <v>477</v>
      </c>
      <c r="C519" s="31">
        <v>0</v>
      </c>
      <c r="D519" s="32">
        <v>12</v>
      </c>
      <c r="E519" s="32">
        <v>59</v>
      </c>
      <c r="F519" s="32">
        <v>87</v>
      </c>
      <c r="G519" s="32">
        <v>0</v>
      </c>
      <c r="H519" s="32">
        <v>0</v>
      </c>
      <c r="I519" s="32">
        <v>158</v>
      </c>
      <c r="J519" s="27"/>
      <c r="K519" s="27"/>
      <c r="L519" s="99"/>
    </row>
    <row r="520" spans="2:12" x14ac:dyDescent="0.15">
      <c r="B520" s="25" t="s">
        <v>478</v>
      </c>
      <c r="C520" s="31">
        <v>0</v>
      </c>
      <c r="D520" s="32">
        <v>12</v>
      </c>
      <c r="E520" s="32">
        <v>56</v>
      </c>
      <c r="F520" s="32">
        <v>93</v>
      </c>
      <c r="G520" s="32">
        <v>0</v>
      </c>
      <c r="H520" s="32">
        <v>0</v>
      </c>
      <c r="I520" s="32">
        <v>161</v>
      </c>
      <c r="J520" s="27"/>
      <c r="K520" s="27"/>
      <c r="L520" s="99"/>
    </row>
    <row r="521" spans="2:12" x14ac:dyDescent="0.15">
      <c r="B521" s="25" t="s">
        <v>479</v>
      </c>
      <c r="C521" s="31">
        <v>0</v>
      </c>
      <c r="D521" s="32">
        <v>11</v>
      </c>
      <c r="E521" s="32">
        <v>65</v>
      </c>
      <c r="F521" s="32">
        <v>75</v>
      </c>
      <c r="G521" s="32">
        <v>0</v>
      </c>
      <c r="H521" s="32">
        <v>0</v>
      </c>
      <c r="I521" s="32">
        <v>151</v>
      </c>
      <c r="J521" s="27"/>
      <c r="K521" s="27"/>
      <c r="L521" s="99"/>
    </row>
    <row r="522" spans="2:12" x14ac:dyDescent="0.15">
      <c r="B522" s="25" t="s">
        <v>480</v>
      </c>
      <c r="C522" s="31">
        <v>0</v>
      </c>
      <c r="D522" s="32">
        <v>7</v>
      </c>
      <c r="E522" s="32">
        <v>65</v>
      </c>
      <c r="F522" s="32">
        <v>82</v>
      </c>
      <c r="G522" s="32">
        <v>0</v>
      </c>
      <c r="H522" s="32">
        <v>0</v>
      </c>
      <c r="I522" s="32">
        <v>154</v>
      </c>
      <c r="J522" s="27"/>
      <c r="K522" s="27"/>
      <c r="L522" s="99"/>
    </row>
    <row r="523" spans="2:12" x14ac:dyDescent="0.15">
      <c r="B523" s="25" t="s">
        <v>481</v>
      </c>
      <c r="C523" s="31">
        <v>0</v>
      </c>
      <c r="D523" s="32">
        <v>9</v>
      </c>
      <c r="E523" s="32">
        <v>62</v>
      </c>
      <c r="F523" s="32">
        <v>74</v>
      </c>
      <c r="G523" s="32">
        <v>0</v>
      </c>
      <c r="H523" s="32">
        <v>0</v>
      </c>
      <c r="I523" s="32">
        <v>145</v>
      </c>
      <c r="J523" s="27"/>
      <c r="K523" s="27"/>
      <c r="L523" s="99"/>
    </row>
    <row r="524" spans="2:12" x14ac:dyDescent="0.15">
      <c r="B524" s="25" t="s">
        <v>482</v>
      </c>
      <c r="C524" s="31">
        <v>0</v>
      </c>
      <c r="D524" s="32">
        <v>12</v>
      </c>
      <c r="E524" s="32">
        <v>46</v>
      </c>
      <c r="F524" s="32">
        <v>75</v>
      </c>
      <c r="G524" s="32">
        <v>0</v>
      </c>
      <c r="H524" s="32">
        <v>0</v>
      </c>
      <c r="I524" s="32">
        <v>133</v>
      </c>
      <c r="J524" s="27"/>
      <c r="K524" s="27"/>
      <c r="L524" s="99"/>
    </row>
    <row r="525" spans="2:12" x14ac:dyDescent="0.15">
      <c r="B525" s="25" t="s">
        <v>483</v>
      </c>
      <c r="C525" s="31">
        <v>0</v>
      </c>
      <c r="D525" s="32">
        <v>6</v>
      </c>
      <c r="E525" s="32">
        <v>49</v>
      </c>
      <c r="F525" s="32">
        <v>76</v>
      </c>
      <c r="G525" s="32">
        <v>0</v>
      </c>
      <c r="H525" s="32">
        <v>0</v>
      </c>
      <c r="I525" s="32">
        <v>131</v>
      </c>
      <c r="J525" s="27"/>
      <c r="K525" s="27"/>
      <c r="L525" s="99"/>
    </row>
    <row r="526" spans="2:12" x14ac:dyDescent="0.15">
      <c r="B526" s="25" t="s">
        <v>484</v>
      </c>
      <c r="C526" s="31">
        <v>0</v>
      </c>
      <c r="D526" s="32">
        <v>18</v>
      </c>
      <c r="E526" s="32">
        <v>52</v>
      </c>
      <c r="F526" s="32">
        <v>94</v>
      </c>
      <c r="G526" s="32">
        <v>0</v>
      </c>
      <c r="H526" s="32">
        <v>0</v>
      </c>
      <c r="I526" s="32">
        <v>164</v>
      </c>
      <c r="J526" s="27"/>
      <c r="K526" s="27"/>
      <c r="L526" s="99"/>
    </row>
    <row r="527" spans="2:12" x14ac:dyDescent="0.15">
      <c r="B527" s="25" t="s">
        <v>485</v>
      </c>
      <c r="C527" s="31">
        <v>0</v>
      </c>
      <c r="D527" s="32">
        <v>13</v>
      </c>
      <c r="E527" s="32">
        <v>64</v>
      </c>
      <c r="F527" s="32">
        <v>89</v>
      </c>
      <c r="G527" s="32">
        <v>0</v>
      </c>
      <c r="H527" s="32">
        <v>0</v>
      </c>
      <c r="I527" s="32">
        <v>166</v>
      </c>
      <c r="J527" s="27"/>
      <c r="K527" s="27"/>
      <c r="L527" s="99"/>
    </row>
    <row r="528" spans="2:12" x14ac:dyDescent="0.15">
      <c r="B528" s="25" t="s">
        <v>486</v>
      </c>
      <c r="C528" s="31">
        <v>0</v>
      </c>
      <c r="D528" s="32">
        <v>5</v>
      </c>
      <c r="E528" s="32">
        <v>51</v>
      </c>
      <c r="F528" s="32">
        <v>75</v>
      </c>
      <c r="G528" s="32">
        <v>0</v>
      </c>
      <c r="H528" s="32">
        <v>0</v>
      </c>
      <c r="I528" s="32">
        <v>131</v>
      </c>
      <c r="J528" s="27"/>
      <c r="K528" s="27"/>
      <c r="L528" s="99"/>
    </row>
    <row r="529" spans="2:12" x14ac:dyDescent="0.15">
      <c r="B529" s="25" t="s">
        <v>487</v>
      </c>
      <c r="C529" s="31">
        <v>0</v>
      </c>
      <c r="D529" s="32">
        <v>16</v>
      </c>
      <c r="E529" s="32">
        <v>61</v>
      </c>
      <c r="F529" s="32">
        <v>98</v>
      </c>
      <c r="G529" s="32">
        <v>0</v>
      </c>
      <c r="H529" s="32">
        <v>0</v>
      </c>
      <c r="I529" s="32">
        <v>175</v>
      </c>
      <c r="J529" s="27"/>
      <c r="K529" s="27"/>
      <c r="L529" s="99"/>
    </row>
    <row r="530" spans="2:12" x14ac:dyDescent="0.15">
      <c r="B530" s="25" t="s">
        <v>488</v>
      </c>
      <c r="C530" s="31">
        <v>0</v>
      </c>
      <c r="D530" s="32">
        <v>18</v>
      </c>
      <c r="E530" s="32">
        <v>52</v>
      </c>
      <c r="F530" s="32">
        <v>84</v>
      </c>
      <c r="G530" s="32">
        <v>0</v>
      </c>
      <c r="H530" s="32">
        <v>0</v>
      </c>
      <c r="I530" s="32">
        <v>154</v>
      </c>
      <c r="J530" s="27"/>
      <c r="K530" s="27"/>
      <c r="L530" s="99"/>
    </row>
    <row r="531" spans="2:12" x14ac:dyDescent="0.15">
      <c r="B531" s="25" t="s">
        <v>489</v>
      </c>
      <c r="C531" s="31">
        <v>0</v>
      </c>
      <c r="D531" s="32">
        <v>15</v>
      </c>
      <c r="E531" s="32">
        <v>46</v>
      </c>
      <c r="F531" s="32">
        <v>100</v>
      </c>
      <c r="G531" s="32">
        <v>0</v>
      </c>
      <c r="H531" s="32">
        <v>0</v>
      </c>
      <c r="I531" s="32">
        <v>161</v>
      </c>
      <c r="J531" s="27"/>
      <c r="K531" s="27"/>
      <c r="L531" s="99"/>
    </row>
    <row r="532" spans="2:12" x14ac:dyDescent="0.15">
      <c r="B532" s="25" t="s">
        <v>490</v>
      </c>
      <c r="C532" s="31">
        <v>0</v>
      </c>
      <c r="D532" s="32">
        <v>16</v>
      </c>
      <c r="E532" s="32">
        <v>42</v>
      </c>
      <c r="F532" s="32">
        <v>87</v>
      </c>
      <c r="G532" s="32">
        <v>0</v>
      </c>
      <c r="H532" s="32">
        <v>0</v>
      </c>
      <c r="I532" s="32">
        <v>145</v>
      </c>
      <c r="J532" s="27"/>
      <c r="K532" s="27"/>
      <c r="L532" s="99"/>
    </row>
    <row r="533" spans="2:12" x14ac:dyDescent="0.15">
      <c r="B533" s="25" t="s">
        <v>491</v>
      </c>
      <c r="C533" s="31">
        <v>0</v>
      </c>
      <c r="D533" s="32">
        <v>9</v>
      </c>
      <c r="E533" s="32">
        <v>31</v>
      </c>
      <c r="F533" s="32">
        <v>84</v>
      </c>
      <c r="G533" s="32">
        <v>0</v>
      </c>
      <c r="H533" s="32">
        <v>0</v>
      </c>
      <c r="I533" s="32">
        <v>124</v>
      </c>
      <c r="J533" s="27"/>
      <c r="K533" s="27"/>
      <c r="L533" s="99"/>
    </row>
    <row r="534" spans="2:12" x14ac:dyDescent="0.15">
      <c r="B534" s="25" t="s">
        <v>492</v>
      </c>
      <c r="C534" s="31">
        <v>0</v>
      </c>
      <c r="D534" s="32">
        <v>14</v>
      </c>
      <c r="E534" s="32">
        <v>35</v>
      </c>
      <c r="F534" s="32">
        <v>83</v>
      </c>
      <c r="G534" s="32">
        <v>0</v>
      </c>
      <c r="H534" s="32">
        <v>0</v>
      </c>
      <c r="I534" s="32">
        <v>132</v>
      </c>
      <c r="J534" s="27"/>
      <c r="K534" s="27"/>
      <c r="L534" s="99"/>
    </row>
    <row r="535" spans="2:12" x14ac:dyDescent="0.15">
      <c r="B535" s="25" t="s">
        <v>493</v>
      </c>
      <c r="C535" s="31">
        <v>0</v>
      </c>
      <c r="D535" s="32">
        <v>7</v>
      </c>
      <c r="E535" s="32">
        <v>44</v>
      </c>
      <c r="F535" s="32">
        <v>67</v>
      </c>
      <c r="G535" s="32">
        <v>0</v>
      </c>
      <c r="H535" s="32">
        <v>0</v>
      </c>
      <c r="I535" s="32">
        <v>118</v>
      </c>
      <c r="J535" s="27"/>
      <c r="K535" s="27"/>
      <c r="L535" s="99"/>
    </row>
    <row r="536" spans="2:12" x14ac:dyDescent="0.15">
      <c r="B536" s="25" t="s">
        <v>494</v>
      </c>
      <c r="C536" s="31">
        <v>0</v>
      </c>
      <c r="D536" s="32">
        <v>7</v>
      </c>
      <c r="E536" s="32">
        <v>49</v>
      </c>
      <c r="F536" s="32">
        <v>94</v>
      </c>
      <c r="G536" s="32">
        <v>0</v>
      </c>
      <c r="H536" s="32">
        <v>0</v>
      </c>
      <c r="I536" s="32">
        <v>150</v>
      </c>
      <c r="J536" s="27"/>
      <c r="K536" s="27"/>
      <c r="L536" s="99"/>
    </row>
    <row r="537" spans="2:12" x14ac:dyDescent="0.15">
      <c r="B537" s="25" t="s">
        <v>495</v>
      </c>
      <c r="C537" s="31">
        <v>0</v>
      </c>
      <c r="D537" s="32">
        <v>13</v>
      </c>
      <c r="E537" s="32">
        <v>54</v>
      </c>
      <c r="F537" s="32">
        <v>86</v>
      </c>
      <c r="G537" s="32">
        <v>0</v>
      </c>
      <c r="H537" s="32">
        <v>0</v>
      </c>
      <c r="I537" s="32">
        <v>153</v>
      </c>
      <c r="J537" s="27"/>
      <c r="K537" s="27"/>
      <c r="L537" s="99"/>
    </row>
    <row r="538" spans="2:12" x14ac:dyDescent="0.15">
      <c r="B538" s="25" t="s">
        <v>496</v>
      </c>
      <c r="C538" s="31">
        <v>0</v>
      </c>
      <c r="D538" s="32">
        <v>11</v>
      </c>
      <c r="E538" s="32">
        <v>41</v>
      </c>
      <c r="F538" s="32">
        <v>69</v>
      </c>
      <c r="G538" s="32">
        <v>0</v>
      </c>
      <c r="H538" s="32">
        <v>0</v>
      </c>
      <c r="I538" s="32">
        <v>121</v>
      </c>
      <c r="J538" s="27"/>
      <c r="K538" s="27"/>
      <c r="L538" s="99"/>
    </row>
    <row r="539" spans="2:12" x14ac:dyDescent="0.15">
      <c r="B539" s="25" t="s">
        <v>497</v>
      </c>
      <c r="C539" s="31">
        <v>0</v>
      </c>
      <c r="D539" s="32">
        <v>13</v>
      </c>
      <c r="E539" s="32">
        <v>33</v>
      </c>
      <c r="F539" s="32">
        <v>75</v>
      </c>
      <c r="G539" s="32">
        <v>0</v>
      </c>
      <c r="H539" s="32">
        <v>0</v>
      </c>
      <c r="I539" s="32">
        <v>121</v>
      </c>
      <c r="J539" s="27"/>
      <c r="K539" s="27"/>
      <c r="L539" s="99"/>
    </row>
    <row r="540" spans="2:12" x14ac:dyDescent="0.15">
      <c r="B540" s="25" t="s">
        <v>498</v>
      </c>
      <c r="C540" s="31">
        <v>0</v>
      </c>
      <c r="D540" s="32">
        <v>8</v>
      </c>
      <c r="E540" s="32">
        <v>34</v>
      </c>
      <c r="F540" s="32">
        <v>117</v>
      </c>
      <c r="G540" s="32">
        <v>0</v>
      </c>
      <c r="H540" s="32">
        <v>0</v>
      </c>
      <c r="I540" s="32">
        <v>159</v>
      </c>
      <c r="J540" s="27"/>
      <c r="K540" s="27"/>
      <c r="L540" s="99"/>
    </row>
    <row r="541" spans="2:12" x14ac:dyDescent="0.15">
      <c r="B541" s="25" t="s">
        <v>499</v>
      </c>
      <c r="C541" s="31">
        <v>0</v>
      </c>
      <c r="D541" s="32">
        <v>8</v>
      </c>
      <c r="E541" s="32">
        <v>38</v>
      </c>
      <c r="F541" s="32">
        <v>103</v>
      </c>
      <c r="G541" s="32">
        <v>0</v>
      </c>
      <c r="H541" s="32">
        <v>0</v>
      </c>
      <c r="I541" s="32">
        <v>149</v>
      </c>
      <c r="J541" s="27"/>
      <c r="K541" s="27"/>
      <c r="L541" s="99"/>
    </row>
    <row r="542" spans="2:12" x14ac:dyDescent="0.15">
      <c r="B542" s="25" t="s">
        <v>500</v>
      </c>
      <c r="C542" s="31">
        <v>0</v>
      </c>
      <c r="D542" s="32">
        <v>13</v>
      </c>
      <c r="E542" s="32">
        <v>24</v>
      </c>
      <c r="F542" s="32">
        <v>92</v>
      </c>
      <c r="G542" s="32">
        <v>0</v>
      </c>
      <c r="H542" s="32">
        <v>0</v>
      </c>
      <c r="I542" s="32">
        <v>129</v>
      </c>
      <c r="J542" s="27"/>
      <c r="K542" s="27"/>
      <c r="L542" s="99"/>
    </row>
    <row r="543" spans="2:12" x14ac:dyDescent="0.15">
      <c r="B543" s="25" t="s">
        <v>501</v>
      </c>
      <c r="C543" s="31">
        <v>0</v>
      </c>
      <c r="D543" s="32">
        <v>11</v>
      </c>
      <c r="E543" s="32">
        <v>29</v>
      </c>
      <c r="F543" s="32">
        <v>86</v>
      </c>
      <c r="G543" s="32">
        <v>0</v>
      </c>
      <c r="H543" s="32">
        <v>0</v>
      </c>
      <c r="I543" s="32">
        <v>126</v>
      </c>
      <c r="J543" s="27"/>
      <c r="K543" s="27"/>
      <c r="L543" s="99"/>
    </row>
    <row r="544" spans="2:12" x14ac:dyDescent="0.15">
      <c r="B544" s="25" t="s">
        <v>502</v>
      </c>
      <c r="C544" s="31">
        <v>0</v>
      </c>
      <c r="D544" s="32">
        <v>14</v>
      </c>
      <c r="E544" s="32">
        <v>37</v>
      </c>
      <c r="F544" s="32">
        <v>98</v>
      </c>
      <c r="G544" s="32">
        <v>0</v>
      </c>
      <c r="H544" s="32">
        <v>0</v>
      </c>
      <c r="I544" s="32">
        <v>149</v>
      </c>
      <c r="J544" s="27"/>
      <c r="K544" s="27"/>
      <c r="L544" s="99"/>
    </row>
    <row r="545" spans="2:12" x14ac:dyDescent="0.15">
      <c r="B545" s="25" t="s">
        <v>503</v>
      </c>
      <c r="C545" s="31">
        <v>0</v>
      </c>
      <c r="D545" s="32">
        <v>27</v>
      </c>
      <c r="E545" s="32">
        <v>45</v>
      </c>
      <c r="F545" s="32">
        <v>103</v>
      </c>
      <c r="G545" s="32">
        <v>0</v>
      </c>
      <c r="H545" s="32">
        <v>0</v>
      </c>
      <c r="I545" s="32">
        <v>175</v>
      </c>
      <c r="J545" s="27"/>
      <c r="K545" s="27"/>
      <c r="L545" s="99"/>
    </row>
    <row r="546" spans="2:12" x14ac:dyDescent="0.15">
      <c r="B546" s="25" t="s">
        <v>504</v>
      </c>
      <c r="C546" s="31">
        <v>0</v>
      </c>
      <c r="D546" s="32">
        <v>19</v>
      </c>
      <c r="E546" s="32">
        <v>35</v>
      </c>
      <c r="F546" s="32">
        <v>90</v>
      </c>
      <c r="G546" s="32">
        <v>0</v>
      </c>
      <c r="H546" s="32">
        <v>0</v>
      </c>
      <c r="I546" s="32">
        <v>144</v>
      </c>
      <c r="J546" s="27"/>
      <c r="K546" s="27"/>
      <c r="L546" s="99"/>
    </row>
    <row r="547" spans="2:12" x14ac:dyDescent="0.15">
      <c r="B547" s="25" t="s">
        <v>505</v>
      </c>
      <c r="C547" s="31">
        <v>0</v>
      </c>
      <c r="D547" s="32">
        <v>24</v>
      </c>
      <c r="E547" s="32">
        <v>39</v>
      </c>
      <c r="F547" s="32">
        <v>68</v>
      </c>
      <c r="G547" s="32">
        <v>0</v>
      </c>
      <c r="H547" s="32">
        <v>0</v>
      </c>
      <c r="I547" s="32">
        <v>131</v>
      </c>
      <c r="J547" s="27"/>
      <c r="K547" s="27"/>
      <c r="L547" s="99"/>
    </row>
    <row r="548" spans="2:12" x14ac:dyDescent="0.15">
      <c r="B548" s="25" t="s">
        <v>506</v>
      </c>
      <c r="C548" s="31">
        <v>0</v>
      </c>
      <c r="D548" s="32">
        <v>14</v>
      </c>
      <c r="E548" s="32">
        <v>23</v>
      </c>
      <c r="F548" s="32">
        <v>67</v>
      </c>
      <c r="G548" s="32">
        <v>0</v>
      </c>
      <c r="H548" s="32">
        <v>0</v>
      </c>
      <c r="I548" s="32">
        <v>104</v>
      </c>
      <c r="J548" s="27"/>
      <c r="K548" s="27"/>
      <c r="L548" s="99"/>
    </row>
    <row r="549" spans="2:12" x14ac:dyDescent="0.15">
      <c r="B549" s="25" t="s">
        <v>507</v>
      </c>
      <c r="C549" s="31">
        <v>0</v>
      </c>
      <c r="D549" s="32">
        <v>14</v>
      </c>
      <c r="E549" s="32">
        <v>24</v>
      </c>
      <c r="F549" s="32">
        <v>69</v>
      </c>
      <c r="G549" s="32">
        <v>0</v>
      </c>
      <c r="H549" s="32">
        <v>0</v>
      </c>
      <c r="I549" s="32">
        <v>107</v>
      </c>
      <c r="J549" s="27"/>
      <c r="K549" s="27"/>
      <c r="L549" s="99"/>
    </row>
    <row r="550" spans="2:12" x14ac:dyDescent="0.15">
      <c r="B550" s="25" t="s">
        <v>508</v>
      </c>
      <c r="C550" s="31">
        <v>0</v>
      </c>
      <c r="D550" s="32">
        <v>9</v>
      </c>
      <c r="E550" s="32">
        <v>27</v>
      </c>
      <c r="F550" s="32">
        <v>51</v>
      </c>
      <c r="G550" s="32">
        <v>0</v>
      </c>
      <c r="H550" s="32">
        <v>0</v>
      </c>
      <c r="I550" s="32">
        <v>87</v>
      </c>
      <c r="J550" s="27"/>
      <c r="K550" s="27"/>
      <c r="L550" s="99"/>
    </row>
    <row r="551" spans="2:12" x14ac:dyDescent="0.15">
      <c r="B551" s="25" t="s">
        <v>509</v>
      </c>
      <c r="C551" s="31">
        <v>0</v>
      </c>
      <c r="D551" s="32">
        <v>9</v>
      </c>
      <c r="E551" s="32">
        <v>32</v>
      </c>
      <c r="F551" s="32">
        <v>82</v>
      </c>
      <c r="G551" s="32">
        <v>0</v>
      </c>
      <c r="H551" s="32">
        <v>0</v>
      </c>
      <c r="I551" s="32">
        <v>123</v>
      </c>
      <c r="J551" s="27"/>
      <c r="K551" s="27"/>
      <c r="L551" s="99"/>
    </row>
    <row r="552" spans="2:12" x14ac:dyDescent="0.15">
      <c r="B552" s="25" t="s">
        <v>510</v>
      </c>
      <c r="C552" s="31">
        <v>0</v>
      </c>
      <c r="D552" s="32">
        <v>10</v>
      </c>
      <c r="E552" s="32">
        <v>27</v>
      </c>
      <c r="F552" s="32">
        <v>80</v>
      </c>
      <c r="G552" s="32">
        <v>0</v>
      </c>
      <c r="H552" s="32">
        <v>0</v>
      </c>
      <c r="I552" s="32">
        <v>117</v>
      </c>
      <c r="J552" s="27"/>
      <c r="K552" s="27"/>
      <c r="L552" s="99"/>
    </row>
    <row r="553" spans="2:12" x14ac:dyDescent="0.15">
      <c r="B553" s="25" t="s">
        <v>961</v>
      </c>
      <c r="C553" s="31">
        <v>0</v>
      </c>
      <c r="D553" s="32">
        <v>10</v>
      </c>
      <c r="E553" s="32">
        <v>30</v>
      </c>
      <c r="F553" s="32">
        <v>82</v>
      </c>
      <c r="G553" s="32">
        <v>0</v>
      </c>
      <c r="H553" s="32">
        <v>0</v>
      </c>
      <c r="I553" s="32">
        <v>122</v>
      </c>
      <c r="J553" s="27"/>
      <c r="K553" s="27"/>
      <c r="L553" s="99"/>
    </row>
    <row r="554" spans="2:12" x14ac:dyDescent="0.15">
      <c r="B554" s="25" t="s">
        <v>963</v>
      </c>
      <c r="C554" s="31">
        <v>0</v>
      </c>
      <c r="D554" s="32">
        <v>11</v>
      </c>
      <c r="E554" s="32">
        <v>29</v>
      </c>
      <c r="F554" s="32">
        <v>70</v>
      </c>
      <c r="G554" s="32">
        <v>0</v>
      </c>
      <c r="H554" s="32">
        <v>0</v>
      </c>
      <c r="I554" s="32">
        <v>110</v>
      </c>
      <c r="J554" s="27"/>
      <c r="K554" s="27"/>
      <c r="L554" s="99"/>
    </row>
    <row r="555" spans="2:12" x14ac:dyDescent="0.15">
      <c r="B555" s="25" t="s">
        <v>965</v>
      </c>
      <c r="C555" s="31">
        <v>0</v>
      </c>
      <c r="D555" s="32">
        <v>14</v>
      </c>
      <c r="E555" s="32">
        <v>41</v>
      </c>
      <c r="F555" s="32">
        <v>88</v>
      </c>
      <c r="G555" s="32">
        <v>0</v>
      </c>
      <c r="H555" s="32">
        <v>0</v>
      </c>
      <c r="I555" s="32">
        <v>143</v>
      </c>
      <c r="J555" s="27"/>
      <c r="K555" s="27"/>
      <c r="L555" s="99"/>
    </row>
    <row r="556" spans="2:12" x14ac:dyDescent="0.15">
      <c r="B556" s="25" t="s">
        <v>967</v>
      </c>
      <c r="C556" s="31">
        <v>0</v>
      </c>
      <c r="D556" s="32">
        <v>14</v>
      </c>
      <c r="E556" s="32">
        <v>40</v>
      </c>
      <c r="F556" s="32">
        <v>73</v>
      </c>
      <c r="G556" s="32">
        <v>0</v>
      </c>
      <c r="H556" s="32">
        <v>0</v>
      </c>
      <c r="I556" s="32">
        <v>127</v>
      </c>
      <c r="J556" s="27"/>
      <c r="K556" s="27"/>
      <c r="L556" s="99"/>
    </row>
    <row r="557" spans="2:12" x14ac:dyDescent="0.15">
      <c r="B557" s="25" t="s">
        <v>970</v>
      </c>
      <c r="C557" s="31">
        <v>0</v>
      </c>
      <c r="D557" s="32">
        <v>9</v>
      </c>
      <c r="E557" s="32">
        <v>38</v>
      </c>
      <c r="F557" s="32">
        <v>70</v>
      </c>
      <c r="G557" s="32">
        <v>0</v>
      </c>
      <c r="H557" s="32">
        <v>0</v>
      </c>
      <c r="I557" s="32">
        <v>117</v>
      </c>
      <c r="J557" s="27"/>
      <c r="K557" s="27"/>
      <c r="L557" s="99"/>
    </row>
    <row r="558" spans="2:12" x14ac:dyDescent="0.15">
      <c r="B558" s="25" t="s">
        <v>972</v>
      </c>
      <c r="C558" s="31">
        <v>0</v>
      </c>
      <c r="D558" s="32">
        <v>10</v>
      </c>
      <c r="E558" s="32">
        <v>31</v>
      </c>
      <c r="F558" s="32">
        <v>90</v>
      </c>
      <c r="G558" s="32">
        <v>0</v>
      </c>
      <c r="H558" s="32">
        <v>0</v>
      </c>
      <c r="I558" s="32">
        <v>131</v>
      </c>
      <c r="J558" s="27"/>
      <c r="K558" s="27"/>
      <c r="L558" s="99"/>
    </row>
    <row r="559" spans="2:12" x14ac:dyDescent="0.15">
      <c r="B559" s="25" t="s">
        <v>973</v>
      </c>
      <c r="C559" s="31">
        <v>0</v>
      </c>
      <c r="D559" s="32">
        <v>18</v>
      </c>
      <c r="E559" s="32">
        <v>38</v>
      </c>
      <c r="F559" s="32">
        <v>95</v>
      </c>
      <c r="G559" s="32">
        <v>0</v>
      </c>
      <c r="H559" s="32">
        <v>0</v>
      </c>
      <c r="I559" s="32">
        <v>151</v>
      </c>
      <c r="J559" s="27"/>
      <c r="K559" s="27"/>
      <c r="L559" s="99"/>
    </row>
    <row r="560" spans="2:12" x14ac:dyDescent="0.15">
      <c r="B560" s="25" t="s">
        <v>976</v>
      </c>
      <c r="C560" s="31">
        <v>0</v>
      </c>
      <c r="D560" s="32">
        <v>10</v>
      </c>
      <c r="E560" s="32">
        <v>31</v>
      </c>
      <c r="F560" s="32">
        <v>84</v>
      </c>
      <c r="G560" s="32">
        <v>0</v>
      </c>
      <c r="H560" s="32">
        <v>0</v>
      </c>
      <c r="I560" s="32">
        <v>125</v>
      </c>
      <c r="J560" s="27"/>
      <c r="K560" s="27"/>
      <c r="L560" s="99"/>
    </row>
    <row r="561" spans="2:12" x14ac:dyDescent="0.15">
      <c r="B561" s="25" t="s">
        <v>979</v>
      </c>
      <c r="C561" s="31">
        <v>0</v>
      </c>
      <c r="D561" s="32">
        <v>15</v>
      </c>
      <c r="E561" s="32">
        <v>29</v>
      </c>
      <c r="F561" s="32">
        <v>75</v>
      </c>
      <c r="G561" s="32">
        <v>0</v>
      </c>
      <c r="H561" s="32">
        <v>0</v>
      </c>
      <c r="I561" s="32">
        <v>119</v>
      </c>
      <c r="J561" s="27"/>
      <c r="K561" s="27"/>
      <c r="L561" s="99"/>
    </row>
    <row r="562" spans="2:12" x14ac:dyDescent="0.15">
      <c r="B562" s="25" t="s">
        <v>981</v>
      </c>
      <c r="C562" s="31">
        <v>0</v>
      </c>
      <c r="D562" s="32">
        <v>11</v>
      </c>
      <c r="E562" s="32">
        <v>47</v>
      </c>
      <c r="F562" s="32">
        <v>73</v>
      </c>
      <c r="G562" s="32">
        <v>0</v>
      </c>
      <c r="H562" s="32">
        <v>0</v>
      </c>
      <c r="I562" s="32">
        <v>131</v>
      </c>
      <c r="J562" s="27"/>
      <c r="K562" s="27"/>
      <c r="L562" s="99"/>
    </row>
    <row r="563" spans="2:12" x14ac:dyDescent="0.15">
      <c r="B563" s="25" t="s">
        <v>984</v>
      </c>
      <c r="C563" s="31">
        <v>0</v>
      </c>
      <c r="D563" s="32">
        <v>14</v>
      </c>
      <c r="E563" s="32">
        <v>32</v>
      </c>
      <c r="F563" s="32">
        <v>87</v>
      </c>
      <c r="G563" s="32">
        <v>0</v>
      </c>
      <c r="H563" s="32">
        <v>0</v>
      </c>
      <c r="I563" s="32">
        <v>133</v>
      </c>
      <c r="J563" s="27"/>
      <c r="K563" s="27"/>
      <c r="L563" s="99"/>
    </row>
    <row r="564" spans="2:12" x14ac:dyDescent="0.15">
      <c r="B564" s="25" t="s">
        <v>986</v>
      </c>
      <c r="C564" s="31">
        <v>0</v>
      </c>
      <c r="D564" s="32">
        <v>17</v>
      </c>
      <c r="E564" s="32">
        <v>33</v>
      </c>
      <c r="F564" s="32">
        <v>79</v>
      </c>
      <c r="G564" s="32">
        <v>0</v>
      </c>
      <c r="H564" s="32">
        <v>0</v>
      </c>
      <c r="I564" s="32">
        <v>129</v>
      </c>
      <c r="J564" s="27"/>
      <c r="K564" s="27"/>
      <c r="L564" s="99"/>
    </row>
    <row r="565" spans="2:12" x14ac:dyDescent="0.15">
      <c r="B565" s="25" t="s">
        <v>988</v>
      </c>
      <c r="C565" s="31">
        <v>0</v>
      </c>
      <c r="D565" s="32">
        <v>15</v>
      </c>
      <c r="E565" s="32">
        <v>43</v>
      </c>
      <c r="F565" s="32">
        <v>102</v>
      </c>
      <c r="G565" s="32">
        <v>0</v>
      </c>
      <c r="H565" s="32">
        <v>0</v>
      </c>
      <c r="I565" s="32">
        <v>160</v>
      </c>
      <c r="J565" s="27"/>
      <c r="K565" s="27"/>
      <c r="L565" s="99"/>
    </row>
    <row r="566" spans="2:12" x14ac:dyDescent="0.15">
      <c r="B566" s="25" t="s">
        <v>990</v>
      </c>
      <c r="C566" s="31">
        <v>0</v>
      </c>
      <c r="D566" s="32">
        <v>18</v>
      </c>
      <c r="E566" s="32">
        <v>45</v>
      </c>
      <c r="F566" s="32">
        <v>89</v>
      </c>
      <c r="G566" s="32">
        <v>0</v>
      </c>
      <c r="H566" s="32">
        <v>0</v>
      </c>
      <c r="I566" s="32">
        <v>152</v>
      </c>
      <c r="J566" s="27"/>
      <c r="K566" s="27"/>
      <c r="L566" s="99"/>
    </row>
    <row r="567" spans="2:12" x14ac:dyDescent="0.15">
      <c r="B567" s="25" t="s">
        <v>991</v>
      </c>
      <c r="C567" s="31">
        <v>0</v>
      </c>
      <c r="D567" s="32">
        <v>8</v>
      </c>
      <c r="E567" s="32">
        <v>28</v>
      </c>
      <c r="F567" s="32">
        <v>86</v>
      </c>
      <c r="G567" s="32">
        <v>0</v>
      </c>
      <c r="H567" s="32">
        <v>0</v>
      </c>
      <c r="I567" s="32">
        <v>122</v>
      </c>
      <c r="J567" s="27"/>
      <c r="K567" s="27"/>
      <c r="L567" s="99"/>
    </row>
    <row r="568" spans="2:12" x14ac:dyDescent="0.15">
      <c r="B568" s="25" t="s">
        <v>994</v>
      </c>
      <c r="C568" s="31">
        <v>0</v>
      </c>
      <c r="D568" s="32">
        <v>19</v>
      </c>
      <c r="E568" s="32">
        <v>36</v>
      </c>
      <c r="F568" s="32">
        <v>80</v>
      </c>
      <c r="G568" s="32">
        <v>0</v>
      </c>
      <c r="H568" s="32">
        <v>0</v>
      </c>
      <c r="I568" s="32">
        <v>135</v>
      </c>
      <c r="J568" s="27"/>
      <c r="K568" s="27"/>
      <c r="L568" s="99"/>
    </row>
    <row r="569" spans="2:12" x14ac:dyDescent="0.15">
      <c r="B569" s="25" t="s">
        <v>995</v>
      </c>
      <c r="C569" s="31">
        <v>0</v>
      </c>
      <c r="D569" s="32">
        <v>13</v>
      </c>
      <c r="E569" s="32">
        <v>43</v>
      </c>
      <c r="F569" s="32">
        <v>87</v>
      </c>
      <c r="G569" s="32">
        <v>0</v>
      </c>
      <c r="H569" s="32">
        <v>0</v>
      </c>
      <c r="I569" s="32">
        <v>143</v>
      </c>
      <c r="J569" s="27"/>
      <c r="K569" s="27"/>
      <c r="L569" s="99"/>
    </row>
    <row r="570" spans="2:12" x14ac:dyDescent="0.15">
      <c r="B570" s="25" t="s">
        <v>997</v>
      </c>
      <c r="C570" s="31">
        <v>0</v>
      </c>
      <c r="D570" s="32">
        <v>9</v>
      </c>
      <c r="E570" s="32">
        <v>47</v>
      </c>
      <c r="F570" s="32">
        <v>99</v>
      </c>
      <c r="G570" s="32">
        <v>0</v>
      </c>
      <c r="H570" s="32">
        <v>0</v>
      </c>
      <c r="I570" s="32">
        <v>155</v>
      </c>
      <c r="J570" s="27"/>
      <c r="K570" s="27"/>
      <c r="L570" s="99"/>
    </row>
    <row r="571" spans="2:12" x14ac:dyDescent="0.15">
      <c r="B571" s="25" t="s">
        <v>999</v>
      </c>
      <c r="C571" s="31">
        <v>0</v>
      </c>
      <c r="D571" s="32">
        <v>16</v>
      </c>
      <c r="E571" s="32">
        <v>34</v>
      </c>
      <c r="F571" s="32">
        <v>89</v>
      </c>
      <c r="G571" s="32">
        <v>0</v>
      </c>
      <c r="H571" s="32">
        <v>0</v>
      </c>
      <c r="I571" s="32">
        <v>139</v>
      </c>
      <c r="J571" s="27"/>
      <c r="K571" s="27"/>
      <c r="L571" s="99"/>
    </row>
    <row r="572" spans="2:12" ht="11.25" customHeight="1" x14ac:dyDescent="0.15">
      <c r="B572" s="25" t="s">
        <v>1001</v>
      </c>
      <c r="C572" s="31">
        <v>0</v>
      </c>
      <c r="D572" s="32">
        <v>19</v>
      </c>
      <c r="E572" s="32">
        <v>32</v>
      </c>
      <c r="F572" s="32">
        <v>73</v>
      </c>
      <c r="G572" s="32">
        <v>0</v>
      </c>
      <c r="H572" s="32">
        <v>0</v>
      </c>
      <c r="I572" s="32">
        <v>124</v>
      </c>
      <c r="J572" s="27"/>
      <c r="K572" s="27"/>
      <c r="L572" s="99"/>
    </row>
    <row r="573" spans="2:12" ht="11.25" customHeight="1" x14ac:dyDescent="0.15">
      <c r="B573" s="25" t="s">
        <v>1002</v>
      </c>
      <c r="C573" s="31">
        <v>0</v>
      </c>
      <c r="D573" s="32">
        <v>11</v>
      </c>
      <c r="E573" s="32">
        <v>42</v>
      </c>
      <c r="F573" s="32">
        <v>89</v>
      </c>
      <c r="G573" s="32">
        <v>0</v>
      </c>
      <c r="H573" s="32">
        <v>0</v>
      </c>
      <c r="I573" s="32">
        <v>142</v>
      </c>
      <c r="J573" s="27"/>
      <c r="K573" s="27"/>
      <c r="L573" s="99"/>
    </row>
    <row r="574" spans="2:12" ht="11.25" customHeight="1" x14ac:dyDescent="0.15">
      <c r="B574" s="25" t="s">
        <v>1006</v>
      </c>
      <c r="C574" s="31">
        <v>0</v>
      </c>
      <c r="D574" s="32">
        <v>8</v>
      </c>
      <c r="E574" s="32">
        <v>42</v>
      </c>
      <c r="F574" s="32">
        <v>85</v>
      </c>
      <c r="G574" s="32">
        <v>0</v>
      </c>
      <c r="H574" s="32">
        <v>0</v>
      </c>
      <c r="I574" s="32">
        <v>135</v>
      </c>
      <c r="J574" s="27"/>
      <c r="K574" s="27"/>
      <c r="L574" s="99"/>
    </row>
    <row r="575" spans="2:12" ht="11.25" customHeight="1" x14ac:dyDescent="0.15">
      <c r="B575" s="25" t="s">
        <v>1007</v>
      </c>
      <c r="C575" s="31">
        <v>0</v>
      </c>
      <c r="D575" s="32">
        <v>4</v>
      </c>
      <c r="E575" s="32">
        <v>61</v>
      </c>
      <c r="F575" s="32">
        <v>79</v>
      </c>
      <c r="G575" s="32">
        <v>0</v>
      </c>
      <c r="H575" s="32">
        <v>0</v>
      </c>
      <c r="I575" s="32">
        <v>144</v>
      </c>
      <c r="J575" s="27"/>
      <c r="K575" s="27"/>
      <c r="L575" s="99"/>
    </row>
    <row r="576" spans="2:12" ht="11.25" customHeight="1" x14ac:dyDescent="0.15">
      <c r="B576" s="25" t="s">
        <v>1009</v>
      </c>
      <c r="C576" s="31">
        <v>0</v>
      </c>
      <c r="D576" s="32">
        <v>6</v>
      </c>
      <c r="E576" s="32">
        <v>57</v>
      </c>
      <c r="F576" s="32">
        <v>83</v>
      </c>
      <c r="G576" s="32">
        <v>0</v>
      </c>
      <c r="H576" s="32">
        <v>0</v>
      </c>
      <c r="I576" s="32">
        <v>146</v>
      </c>
      <c r="J576" s="27"/>
      <c r="K576" s="27"/>
      <c r="L576" s="99"/>
    </row>
    <row r="577" spans="2:12" ht="11.25" customHeight="1" x14ac:dyDescent="0.15">
      <c r="B577" s="25" t="s">
        <v>1011</v>
      </c>
      <c r="C577" s="31">
        <v>0</v>
      </c>
      <c r="D577" s="32">
        <v>8</v>
      </c>
      <c r="E577" s="32">
        <v>68</v>
      </c>
      <c r="F577" s="32">
        <v>80</v>
      </c>
      <c r="G577" s="32">
        <v>0</v>
      </c>
      <c r="H577" s="32">
        <v>0</v>
      </c>
      <c r="I577" s="32">
        <v>156</v>
      </c>
      <c r="J577" s="27"/>
      <c r="K577" s="27"/>
      <c r="L577" s="99"/>
    </row>
    <row r="578" spans="2:12" ht="11.25" customHeight="1" x14ac:dyDescent="0.15">
      <c r="B578" s="25" t="s">
        <v>1013</v>
      </c>
      <c r="C578" s="31">
        <v>0</v>
      </c>
      <c r="D578" s="32">
        <v>11</v>
      </c>
      <c r="E578" s="32">
        <v>69</v>
      </c>
      <c r="F578" s="32">
        <v>83</v>
      </c>
      <c r="G578" s="32">
        <v>0</v>
      </c>
      <c r="H578" s="32">
        <v>0</v>
      </c>
      <c r="I578" s="32">
        <v>163</v>
      </c>
      <c r="J578" s="27"/>
      <c r="K578" s="27"/>
      <c r="L578" s="99"/>
    </row>
    <row r="579" spans="2:12" ht="11.25" customHeight="1" x14ac:dyDescent="0.15">
      <c r="B579" s="25" t="s">
        <v>1016</v>
      </c>
      <c r="C579" s="31">
        <v>0</v>
      </c>
      <c r="D579" s="32">
        <v>9</v>
      </c>
      <c r="E579" s="32">
        <v>59</v>
      </c>
      <c r="F579" s="32">
        <v>88</v>
      </c>
      <c r="G579" s="32">
        <v>0</v>
      </c>
      <c r="H579" s="32">
        <v>0</v>
      </c>
      <c r="I579" s="32">
        <v>156</v>
      </c>
      <c r="J579" s="27"/>
      <c r="K579" s="27"/>
      <c r="L579" s="99"/>
    </row>
    <row r="580" spans="2:12" ht="11.25" customHeight="1" x14ac:dyDescent="0.15">
      <c r="B580" s="25" t="s">
        <v>1017</v>
      </c>
      <c r="C580" s="31">
        <v>0</v>
      </c>
      <c r="D580" s="32">
        <v>2</v>
      </c>
      <c r="E580" s="32">
        <v>49</v>
      </c>
      <c r="F580" s="32">
        <v>75</v>
      </c>
      <c r="G580" s="32">
        <v>0</v>
      </c>
      <c r="H580" s="32">
        <v>0</v>
      </c>
      <c r="I580" s="32">
        <v>126</v>
      </c>
      <c r="J580" s="27"/>
      <c r="K580" s="27"/>
      <c r="L580" s="99"/>
    </row>
    <row r="581" spans="2:12" ht="11.25" customHeight="1" x14ac:dyDescent="0.15">
      <c r="B581" s="25" t="s">
        <v>1020</v>
      </c>
      <c r="C581" s="31">
        <v>0</v>
      </c>
      <c r="D581" s="32">
        <v>8</v>
      </c>
      <c r="E581" s="32">
        <v>45</v>
      </c>
      <c r="F581" s="32">
        <v>78</v>
      </c>
      <c r="G581" s="32">
        <v>0</v>
      </c>
      <c r="H581" s="32">
        <v>0</v>
      </c>
      <c r="I581" s="32">
        <v>131</v>
      </c>
      <c r="J581" s="27"/>
      <c r="K581" s="27"/>
      <c r="L581" s="99"/>
    </row>
    <row r="582" spans="2:12" ht="11.25" customHeight="1" x14ac:dyDescent="0.15">
      <c r="B582" s="25" t="s">
        <v>1021</v>
      </c>
      <c r="C582" s="31">
        <v>0</v>
      </c>
      <c r="D582" s="32">
        <v>10</v>
      </c>
      <c r="E582" s="32">
        <v>42</v>
      </c>
      <c r="F582" s="32">
        <v>78</v>
      </c>
      <c r="G582" s="32">
        <v>0</v>
      </c>
      <c r="H582" s="32">
        <v>0</v>
      </c>
      <c r="I582" s="32">
        <v>130</v>
      </c>
      <c r="J582" s="27"/>
      <c r="K582" s="27"/>
      <c r="L582" s="99"/>
    </row>
    <row r="583" spans="2:12" ht="11.25" customHeight="1" x14ac:dyDescent="0.15">
      <c r="B583" s="25" t="s">
        <v>1023</v>
      </c>
      <c r="C583" s="31">
        <v>0</v>
      </c>
      <c r="D583" s="32">
        <v>14</v>
      </c>
      <c r="E583" s="32">
        <v>52</v>
      </c>
      <c r="F583" s="32">
        <v>72</v>
      </c>
      <c r="G583" s="32">
        <v>0</v>
      </c>
      <c r="H583" s="32">
        <v>0</v>
      </c>
      <c r="I583" s="32">
        <v>138</v>
      </c>
      <c r="J583" s="27"/>
      <c r="K583" s="27"/>
      <c r="L583" s="99"/>
    </row>
    <row r="584" spans="2:12" ht="11.25" customHeight="1" x14ac:dyDescent="0.15">
      <c r="B584" s="25" t="s">
        <v>1026</v>
      </c>
      <c r="C584" s="31">
        <v>0</v>
      </c>
      <c r="D584" s="32">
        <v>14</v>
      </c>
      <c r="E584" s="32">
        <v>52</v>
      </c>
      <c r="F584" s="32">
        <v>72</v>
      </c>
      <c r="G584" s="32">
        <v>0</v>
      </c>
      <c r="H584" s="32">
        <v>0</v>
      </c>
      <c r="I584" s="32">
        <f t="shared" ref="I584:I591" si="0">C584+D584+E584+F584</f>
        <v>138</v>
      </c>
      <c r="J584" s="27"/>
      <c r="K584" s="27"/>
      <c r="L584" s="99"/>
    </row>
    <row r="585" spans="2:12" ht="11.25" customHeight="1" x14ac:dyDescent="0.15">
      <c r="B585" s="25" t="s">
        <v>1027</v>
      </c>
      <c r="C585" s="31">
        <v>0</v>
      </c>
      <c r="D585" s="32">
        <v>15</v>
      </c>
      <c r="E585" s="32">
        <v>61</v>
      </c>
      <c r="F585" s="32">
        <v>82</v>
      </c>
      <c r="G585" s="32">
        <v>0</v>
      </c>
      <c r="H585" s="32">
        <v>0</v>
      </c>
      <c r="I585" s="32">
        <f t="shared" si="0"/>
        <v>158</v>
      </c>
      <c r="J585" s="27"/>
      <c r="K585" s="27"/>
      <c r="L585" s="99"/>
    </row>
    <row r="586" spans="2:12" ht="11.25" customHeight="1" x14ac:dyDescent="0.15">
      <c r="B586" s="25" t="s">
        <v>1029</v>
      </c>
      <c r="C586" s="31">
        <v>0</v>
      </c>
      <c r="D586" s="32">
        <v>19</v>
      </c>
      <c r="E586" s="32">
        <v>41</v>
      </c>
      <c r="F586" s="32">
        <v>74</v>
      </c>
      <c r="G586" s="32">
        <v>0</v>
      </c>
      <c r="H586" s="32">
        <v>0</v>
      </c>
      <c r="I586" s="32">
        <f t="shared" si="0"/>
        <v>134</v>
      </c>
      <c r="J586" s="27"/>
      <c r="K586" s="27"/>
      <c r="L586" s="99"/>
    </row>
    <row r="587" spans="2:12" ht="11.25" customHeight="1" x14ac:dyDescent="0.15">
      <c r="B587" s="25" t="s">
        <v>1031</v>
      </c>
      <c r="C587" s="31">
        <v>0</v>
      </c>
      <c r="D587" s="32">
        <v>16</v>
      </c>
      <c r="E587" s="32">
        <v>44</v>
      </c>
      <c r="F587" s="32">
        <v>88</v>
      </c>
      <c r="G587" s="32">
        <v>0</v>
      </c>
      <c r="H587" s="32">
        <v>0</v>
      </c>
      <c r="I587" s="32">
        <f t="shared" si="0"/>
        <v>148</v>
      </c>
      <c r="J587" s="27"/>
      <c r="K587" s="27"/>
      <c r="L587" s="99"/>
    </row>
    <row r="588" spans="2:12" ht="11.25" customHeight="1" x14ac:dyDescent="0.15">
      <c r="B588" s="25" t="s">
        <v>1033</v>
      </c>
      <c r="C588" s="31">
        <v>0</v>
      </c>
      <c r="D588" s="32">
        <v>17</v>
      </c>
      <c r="E588" s="32">
        <v>40</v>
      </c>
      <c r="F588" s="32">
        <v>90</v>
      </c>
      <c r="G588" s="32">
        <v>0</v>
      </c>
      <c r="H588" s="32">
        <v>0</v>
      </c>
      <c r="I588" s="32">
        <f t="shared" si="0"/>
        <v>147</v>
      </c>
      <c r="J588" s="27"/>
      <c r="K588" s="27"/>
      <c r="L588" s="99"/>
    </row>
    <row r="589" spans="2:12" ht="11.25" customHeight="1" x14ac:dyDescent="0.15">
      <c r="B589" s="25" t="s">
        <v>1035</v>
      </c>
      <c r="C589" s="31">
        <v>0</v>
      </c>
      <c r="D589" s="32">
        <v>8</v>
      </c>
      <c r="E589" s="32">
        <v>47</v>
      </c>
      <c r="F589" s="32">
        <v>87</v>
      </c>
      <c r="G589" s="32">
        <v>0</v>
      </c>
      <c r="H589" s="32">
        <v>0</v>
      </c>
      <c r="I589" s="32">
        <f t="shared" si="0"/>
        <v>142</v>
      </c>
      <c r="J589" s="27"/>
      <c r="K589" s="27"/>
      <c r="L589" s="99"/>
    </row>
    <row r="590" spans="2:12" ht="11.25" customHeight="1" x14ac:dyDescent="0.15">
      <c r="B590" s="25" t="s">
        <v>1037</v>
      </c>
      <c r="C590" s="31">
        <v>0</v>
      </c>
      <c r="D590" s="32">
        <v>6</v>
      </c>
      <c r="E590" s="32">
        <v>54</v>
      </c>
      <c r="F590" s="32">
        <v>96</v>
      </c>
      <c r="G590" s="32">
        <v>0</v>
      </c>
      <c r="H590" s="32">
        <v>0</v>
      </c>
      <c r="I590" s="32">
        <f t="shared" si="0"/>
        <v>156</v>
      </c>
      <c r="J590" s="27"/>
      <c r="K590" s="27"/>
      <c r="L590" s="99"/>
    </row>
    <row r="591" spans="2:12" ht="11.25" customHeight="1" x14ac:dyDescent="0.15">
      <c r="B591" s="25" t="s">
        <v>1039</v>
      </c>
      <c r="C591" s="31">
        <v>0</v>
      </c>
      <c r="D591" s="32">
        <v>7</v>
      </c>
      <c r="E591" s="32">
        <v>70</v>
      </c>
      <c r="F591" s="32">
        <v>95</v>
      </c>
      <c r="G591" s="32">
        <v>0</v>
      </c>
      <c r="H591" s="32">
        <v>0</v>
      </c>
      <c r="I591" s="32">
        <f t="shared" si="0"/>
        <v>172</v>
      </c>
      <c r="J591" s="27"/>
      <c r="K591" s="27"/>
      <c r="L591" s="99"/>
    </row>
    <row r="592" spans="2:12" ht="11.25" customHeight="1" x14ac:dyDescent="0.15">
      <c r="B592" s="25" t="s">
        <v>1041</v>
      </c>
      <c r="C592" s="31">
        <v>0</v>
      </c>
      <c r="D592" s="32">
        <v>8</v>
      </c>
      <c r="E592" s="32">
        <v>57</v>
      </c>
      <c r="F592" s="32">
        <v>88</v>
      </c>
      <c r="G592" s="32">
        <v>0</v>
      </c>
      <c r="H592" s="32">
        <v>0</v>
      </c>
      <c r="I592" s="32">
        <v>153</v>
      </c>
      <c r="J592" s="27"/>
      <c r="K592" s="27"/>
      <c r="L592" s="99"/>
    </row>
    <row r="593" spans="2:12" ht="11.25" customHeight="1" x14ac:dyDescent="0.15">
      <c r="B593" s="25" t="s">
        <v>1044</v>
      </c>
      <c r="C593" s="31">
        <v>0</v>
      </c>
      <c r="D593" s="32">
        <v>9</v>
      </c>
      <c r="E593" s="32">
        <v>41</v>
      </c>
      <c r="F593" s="32">
        <v>70</v>
      </c>
      <c r="G593" s="32">
        <v>0</v>
      </c>
      <c r="H593" s="32">
        <v>0</v>
      </c>
      <c r="I593" s="32">
        <v>120</v>
      </c>
      <c r="J593" s="27"/>
      <c r="K593" s="27"/>
      <c r="L593" s="99"/>
    </row>
    <row r="594" spans="2:12" ht="11.25" customHeight="1" x14ac:dyDescent="0.15">
      <c r="B594" s="25" t="s">
        <v>1047</v>
      </c>
      <c r="C594" s="31">
        <v>0</v>
      </c>
      <c r="D594" s="32">
        <v>4</v>
      </c>
      <c r="E594" s="32">
        <v>34</v>
      </c>
      <c r="F594" s="32">
        <v>76</v>
      </c>
      <c r="G594" s="32">
        <v>0</v>
      </c>
      <c r="H594" s="32">
        <v>0</v>
      </c>
      <c r="I594" s="32">
        <v>114</v>
      </c>
      <c r="J594" s="27"/>
      <c r="K594" s="27"/>
      <c r="L594" s="99"/>
    </row>
    <row r="595" spans="2:12" ht="11.25" customHeight="1" x14ac:dyDescent="0.15">
      <c r="B595" s="25" t="s">
        <v>1050</v>
      </c>
      <c r="C595" s="31">
        <v>0</v>
      </c>
      <c r="D595" s="32">
        <v>6</v>
      </c>
      <c r="E595" s="32">
        <v>43</v>
      </c>
      <c r="F595" s="32">
        <v>84</v>
      </c>
      <c r="G595" s="32">
        <v>0</v>
      </c>
      <c r="H595" s="32">
        <v>0</v>
      </c>
      <c r="I595" s="32">
        <v>133</v>
      </c>
      <c r="J595" s="27"/>
      <c r="K595" s="27"/>
      <c r="L595" s="99"/>
    </row>
    <row r="596" spans="2:12" ht="11.25" customHeight="1" x14ac:dyDescent="0.15">
      <c r="B596" s="25" t="s">
        <v>1052</v>
      </c>
      <c r="C596" s="31">
        <v>0</v>
      </c>
      <c r="D596" s="32">
        <v>3</v>
      </c>
      <c r="E596" s="32">
        <v>43</v>
      </c>
      <c r="F596" s="32">
        <v>79</v>
      </c>
      <c r="G596" s="32">
        <v>0</v>
      </c>
      <c r="H596" s="32">
        <v>0</v>
      </c>
      <c r="I596" s="32">
        <v>125</v>
      </c>
      <c r="J596" s="27"/>
      <c r="K596" s="27"/>
      <c r="L596" s="99"/>
    </row>
    <row r="597" spans="2:12" ht="11.25" customHeight="1" x14ac:dyDescent="0.15">
      <c r="B597" s="25" t="s">
        <v>1056</v>
      </c>
      <c r="C597" s="31">
        <v>0</v>
      </c>
      <c r="D597" s="32">
        <v>7</v>
      </c>
      <c r="E597" s="32">
        <v>47</v>
      </c>
      <c r="F597" s="32">
        <v>84</v>
      </c>
      <c r="G597" s="32">
        <v>0</v>
      </c>
      <c r="H597" s="32">
        <v>0</v>
      </c>
      <c r="I597" s="32">
        <v>138</v>
      </c>
      <c r="J597" s="27"/>
      <c r="K597" s="27"/>
      <c r="L597" s="99"/>
    </row>
    <row r="598" spans="2:12" ht="11.25" customHeight="1" x14ac:dyDescent="0.15">
      <c r="B598" s="25" t="s">
        <v>1059</v>
      </c>
      <c r="C598" s="31">
        <v>0</v>
      </c>
      <c r="D598" s="32">
        <v>6</v>
      </c>
      <c r="E598" s="32">
        <v>51</v>
      </c>
      <c r="F598" s="32">
        <v>71</v>
      </c>
      <c r="G598" s="32">
        <v>0</v>
      </c>
      <c r="H598" s="32">
        <v>0</v>
      </c>
      <c r="I598" s="32">
        <v>128</v>
      </c>
      <c r="J598" s="27"/>
      <c r="K598" s="27"/>
      <c r="L598" s="99"/>
    </row>
    <row r="599" spans="2:12" ht="11.25" customHeight="1" x14ac:dyDescent="0.15">
      <c r="B599" s="25" t="s">
        <v>1062</v>
      </c>
      <c r="C599" s="31">
        <v>0</v>
      </c>
      <c r="D599" s="32">
        <v>11</v>
      </c>
      <c r="E599" s="32">
        <v>56</v>
      </c>
      <c r="F599" s="32">
        <v>65</v>
      </c>
      <c r="G599" s="32">
        <v>0</v>
      </c>
      <c r="H599" s="32">
        <v>0</v>
      </c>
      <c r="I599" s="32">
        <v>132</v>
      </c>
      <c r="J599" s="27"/>
      <c r="K599" s="27"/>
      <c r="L599" s="99"/>
    </row>
    <row r="600" spans="2:12" ht="11.25" customHeight="1" x14ac:dyDescent="0.15">
      <c r="B600" s="25" t="s">
        <v>1065</v>
      </c>
      <c r="C600" s="31">
        <v>0</v>
      </c>
      <c r="D600" s="32">
        <v>7</v>
      </c>
      <c r="E600" s="32">
        <v>53</v>
      </c>
      <c r="F600" s="32">
        <v>68</v>
      </c>
      <c r="G600" s="32">
        <v>0</v>
      </c>
      <c r="H600" s="32">
        <v>0</v>
      </c>
      <c r="I600" s="32">
        <v>128</v>
      </c>
      <c r="J600" s="27"/>
      <c r="K600" s="27"/>
      <c r="L600" s="99"/>
    </row>
    <row r="601" spans="2:12" ht="11.25" customHeight="1" x14ac:dyDescent="0.15">
      <c r="B601" s="25" t="s">
        <v>1077</v>
      </c>
      <c r="C601" s="32">
        <v>2</v>
      </c>
      <c r="D601" s="32">
        <v>17</v>
      </c>
      <c r="E601" s="32">
        <v>42</v>
      </c>
      <c r="F601" s="32">
        <v>79</v>
      </c>
      <c r="G601" s="32">
        <v>0</v>
      </c>
      <c r="H601" s="32">
        <v>0</v>
      </c>
      <c r="I601" s="32">
        <v>140</v>
      </c>
      <c r="J601" s="27"/>
      <c r="K601" s="27"/>
      <c r="L601" s="99"/>
    </row>
    <row r="602" spans="2:12" ht="11.25" customHeight="1" x14ac:dyDescent="0.15">
      <c r="B602" s="25" t="s">
        <v>1081</v>
      </c>
      <c r="C602" s="32">
        <v>1</v>
      </c>
      <c r="D602" s="32">
        <v>18</v>
      </c>
      <c r="E602" s="32">
        <v>36</v>
      </c>
      <c r="F602" s="32">
        <v>84</v>
      </c>
      <c r="G602" s="32">
        <v>0</v>
      </c>
      <c r="H602" s="32">
        <v>0</v>
      </c>
      <c r="I602" s="32">
        <v>139</v>
      </c>
      <c r="J602" s="27"/>
      <c r="K602" s="27"/>
      <c r="L602" s="99"/>
    </row>
    <row r="603" spans="2:12" ht="11.25" customHeight="1" x14ac:dyDescent="0.15">
      <c r="B603" s="25" t="s">
        <v>1084</v>
      </c>
      <c r="C603" s="32">
        <v>1</v>
      </c>
      <c r="D603" s="32">
        <v>18</v>
      </c>
      <c r="E603" s="32">
        <v>28</v>
      </c>
      <c r="F603" s="32">
        <v>98</v>
      </c>
      <c r="G603" s="32">
        <v>0</v>
      </c>
      <c r="H603" s="32">
        <v>0</v>
      </c>
      <c r="I603" s="32">
        <v>145</v>
      </c>
      <c r="J603" s="27"/>
      <c r="K603" s="27"/>
      <c r="L603" s="99"/>
    </row>
    <row r="604" spans="2:12" ht="11.25" customHeight="1" x14ac:dyDescent="0.15">
      <c r="B604" s="25" t="s">
        <v>1086</v>
      </c>
      <c r="C604" s="32">
        <v>2</v>
      </c>
      <c r="D604" s="32">
        <v>11</v>
      </c>
      <c r="E604" s="32">
        <v>25</v>
      </c>
      <c r="F604" s="32">
        <v>88</v>
      </c>
      <c r="G604" s="32">
        <v>0</v>
      </c>
      <c r="H604" s="32">
        <v>0</v>
      </c>
      <c r="I604" s="32">
        <v>126</v>
      </c>
      <c r="J604" s="27"/>
      <c r="K604" s="27"/>
      <c r="L604" s="99"/>
    </row>
    <row r="605" spans="2:12" ht="11.25" customHeight="1" x14ac:dyDescent="0.15">
      <c r="B605" s="25" t="s">
        <v>1089</v>
      </c>
      <c r="C605" s="32">
        <v>2</v>
      </c>
      <c r="D605" s="32">
        <v>7</v>
      </c>
      <c r="E605" s="32">
        <v>29</v>
      </c>
      <c r="F605" s="32">
        <v>65</v>
      </c>
      <c r="G605" s="32">
        <v>0</v>
      </c>
      <c r="H605" s="32">
        <v>0</v>
      </c>
      <c r="I605" s="32">
        <v>103</v>
      </c>
      <c r="J605" s="27"/>
      <c r="K605" s="27"/>
      <c r="L605" s="99"/>
    </row>
    <row r="606" spans="2:12" ht="11.25" customHeight="1" x14ac:dyDescent="0.15">
      <c r="B606" s="25" t="s">
        <v>1092</v>
      </c>
      <c r="C606" s="32">
        <v>0</v>
      </c>
      <c r="D606" s="32">
        <v>8</v>
      </c>
      <c r="E606" s="32">
        <v>28</v>
      </c>
      <c r="F606" s="32">
        <v>82</v>
      </c>
      <c r="G606" s="32">
        <v>0</v>
      </c>
      <c r="H606" s="32">
        <v>0</v>
      </c>
      <c r="I606" s="32">
        <v>118</v>
      </c>
      <c r="J606" s="27"/>
      <c r="K606" s="27"/>
      <c r="L606" s="99"/>
    </row>
    <row r="607" spans="2:12" ht="11.25" customHeight="1" x14ac:dyDescent="0.15">
      <c r="B607" s="25" t="s">
        <v>1095</v>
      </c>
      <c r="C607" s="32">
        <v>1</v>
      </c>
      <c r="D607" s="32">
        <v>6</v>
      </c>
      <c r="E607" s="32">
        <v>20</v>
      </c>
      <c r="F607" s="32">
        <v>63</v>
      </c>
      <c r="G607" s="32">
        <v>0</v>
      </c>
      <c r="H607" s="32">
        <v>0</v>
      </c>
      <c r="I607" s="32">
        <v>90</v>
      </c>
      <c r="J607" s="27"/>
      <c r="K607" s="27"/>
      <c r="L607" s="99"/>
    </row>
    <row r="608" spans="2:12" ht="11.25" customHeight="1" x14ac:dyDescent="0.15">
      <c r="B608" s="25" t="s">
        <v>1113</v>
      </c>
      <c r="C608" s="32">
        <v>1</v>
      </c>
      <c r="D608" s="32">
        <v>4</v>
      </c>
      <c r="E608" s="32">
        <v>23</v>
      </c>
      <c r="F608" s="32">
        <v>54</v>
      </c>
      <c r="G608" s="32">
        <v>11</v>
      </c>
      <c r="H608" s="32">
        <v>9</v>
      </c>
      <c r="I608" s="32">
        <v>102</v>
      </c>
      <c r="J608" s="27"/>
      <c r="K608" s="27"/>
      <c r="L608" s="99"/>
    </row>
    <row r="609" spans="2:12" ht="11.25" customHeight="1" x14ac:dyDescent="0.15">
      <c r="B609" s="25" t="s">
        <v>1116</v>
      </c>
      <c r="C609" s="32">
        <v>2</v>
      </c>
      <c r="D609" s="32">
        <v>8</v>
      </c>
      <c r="E609" s="32">
        <v>30</v>
      </c>
      <c r="F609" s="32">
        <v>65</v>
      </c>
      <c r="G609" s="32">
        <v>14</v>
      </c>
      <c r="H609" s="32">
        <v>8</v>
      </c>
      <c r="I609" s="32">
        <v>127</v>
      </c>
      <c r="J609" s="27"/>
      <c r="K609" s="27"/>
      <c r="L609" s="99"/>
    </row>
    <row r="610" spans="2:12" ht="11.25" customHeight="1" x14ac:dyDescent="0.15">
      <c r="B610" s="25" t="s">
        <v>1119</v>
      </c>
      <c r="C610" s="32">
        <v>1</v>
      </c>
      <c r="D610" s="32">
        <v>14</v>
      </c>
      <c r="E610" s="32">
        <v>35</v>
      </c>
      <c r="F610" s="32">
        <v>72</v>
      </c>
      <c r="G610" s="32">
        <v>22</v>
      </c>
      <c r="H610" s="32">
        <v>7</v>
      </c>
      <c r="I610" s="32">
        <v>151</v>
      </c>
      <c r="J610" s="27"/>
      <c r="K610" s="27"/>
      <c r="L610" s="99"/>
    </row>
    <row r="611" spans="2:12" ht="11.25" customHeight="1" x14ac:dyDescent="0.15">
      <c r="B611" s="25" t="s">
        <v>1122</v>
      </c>
      <c r="C611" s="32">
        <v>2</v>
      </c>
      <c r="D611" s="32">
        <v>10</v>
      </c>
      <c r="E611" s="32">
        <v>39</v>
      </c>
      <c r="F611" s="32">
        <v>64</v>
      </c>
      <c r="G611" s="32">
        <v>17</v>
      </c>
      <c r="H611" s="32">
        <v>9</v>
      </c>
      <c r="I611" s="32">
        <v>141</v>
      </c>
      <c r="J611" s="27"/>
      <c r="K611" s="27"/>
      <c r="L611" s="99"/>
    </row>
    <row r="612" spans="2:12" ht="11.25" customHeight="1" x14ac:dyDescent="0.15">
      <c r="B612" s="25" t="s">
        <v>1125</v>
      </c>
      <c r="C612" s="32">
        <v>1</v>
      </c>
      <c r="D612" s="32">
        <v>9</v>
      </c>
      <c r="E612" s="32">
        <v>44</v>
      </c>
      <c r="F612" s="32">
        <v>61</v>
      </c>
      <c r="G612" s="32">
        <v>16</v>
      </c>
      <c r="H612" s="32">
        <v>9</v>
      </c>
      <c r="I612" s="32">
        <v>140</v>
      </c>
      <c r="J612" s="27"/>
      <c r="K612" s="27"/>
      <c r="L612" s="99"/>
    </row>
    <row r="613" spans="2:12" ht="11.25" customHeight="1" x14ac:dyDescent="0.15">
      <c r="B613" s="25" t="s">
        <v>1129</v>
      </c>
      <c r="C613" s="32">
        <v>0</v>
      </c>
      <c r="D613" s="32">
        <v>8</v>
      </c>
      <c r="E613" s="32">
        <v>38</v>
      </c>
      <c r="F613" s="32">
        <v>59</v>
      </c>
      <c r="G613" s="32">
        <v>11</v>
      </c>
      <c r="H613" s="32">
        <v>9</v>
      </c>
      <c r="I613" s="32">
        <v>125</v>
      </c>
      <c r="J613" s="27"/>
      <c r="K613" s="27"/>
      <c r="L613" s="99"/>
    </row>
    <row r="614" spans="2:12" ht="11.25" customHeight="1" x14ac:dyDescent="0.15">
      <c r="B614" s="25" t="s">
        <v>1131</v>
      </c>
      <c r="C614" s="32">
        <v>0</v>
      </c>
      <c r="D614" s="32">
        <v>10</v>
      </c>
      <c r="E614" s="32">
        <v>39</v>
      </c>
      <c r="F614" s="32">
        <v>55</v>
      </c>
      <c r="G614" s="32">
        <v>13</v>
      </c>
      <c r="H614" s="32">
        <v>9</v>
      </c>
      <c r="I614" s="32">
        <v>126</v>
      </c>
      <c r="J614" s="27"/>
      <c r="K614" s="27"/>
      <c r="L614" s="99"/>
    </row>
    <row r="615" spans="2:12" ht="11.25" customHeight="1" x14ac:dyDescent="0.15">
      <c r="B615" s="25" t="s">
        <v>1133</v>
      </c>
      <c r="C615" s="32">
        <v>0</v>
      </c>
      <c r="D615" s="32">
        <v>10</v>
      </c>
      <c r="E615" s="32">
        <v>43</v>
      </c>
      <c r="F615" s="32">
        <v>53</v>
      </c>
      <c r="G615" s="32">
        <v>11</v>
      </c>
      <c r="H615" s="32">
        <v>7</v>
      </c>
      <c r="I615" s="32">
        <v>124</v>
      </c>
      <c r="J615" s="27"/>
      <c r="K615" s="27"/>
      <c r="L615" s="99"/>
    </row>
    <row r="616" spans="2:12" ht="11.25" customHeight="1" x14ac:dyDescent="0.15">
      <c r="B616" s="25" t="s">
        <v>1137</v>
      </c>
      <c r="C616" s="32">
        <v>0</v>
      </c>
      <c r="D616" s="32">
        <v>10</v>
      </c>
      <c r="E616" s="32">
        <v>32</v>
      </c>
      <c r="F616" s="32">
        <v>62</v>
      </c>
      <c r="G616" s="32">
        <v>3</v>
      </c>
      <c r="H616" s="32">
        <v>8</v>
      </c>
      <c r="I616" s="32">
        <v>115</v>
      </c>
      <c r="J616" s="27"/>
      <c r="K616" s="27"/>
      <c r="L616" s="99"/>
    </row>
    <row r="617" spans="2:12" ht="11.25" customHeight="1" x14ac:dyDescent="0.15">
      <c r="B617" s="25" t="s">
        <v>1140</v>
      </c>
      <c r="C617" s="32">
        <v>0</v>
      </c>
      <c r="D617" s="32">
        <v>10</v>
      </c>
      <c r="E617" s="32">
        <v>37</v>
      </c>
      <c r="F617" s="32">
        <v>56</v>
      </c>
      <c r="G617" s="32">
        <v>0</v>
      </c>
      <c r="H617" s="32">
        <v>0</v>
      </c>
      <c r="I617" s="32">
        <v>103</v>
      </c>
      <c r="J617" s="27"/>
      <c r="K617" s="27"/>
      <c r="L617" s="99"/>
    </row>
    <row r="618" spans="2:12" ht="11.25" customHeight="1" x14ac:dyDescent="0.15">
      <c r="B618" s="25" t="s">
        <v>1143</v>
      </c>
      <c r="C618" s="32">
        <v>7</v>
      </c>
      <c r="D618" s="32">
        <v>9</v>
      </c>
      <c r="E618" s="32">
        <v>24</v>
      </c>
      <c r="F618" s="32">
        <v>48</v>
      </c>
      <c r="G618" s="32">
        <v>9</v>
      </c>
      <c r="H618" s="32">
        <v>4</v>
      </c>
      <c r="I618" s="32">
        <v>96</v>
      </c>
      <c r="J618" s="27"/>
      <c r="K618" s="27"/>
      <c r="L618" s="99"/>
    </row>
    <row r="619" spans="2:12" x14ac:dyDescent="0.15">
      <c r="B619" s="25" t="s">
        <v>1146</v>
      </c>
      <c r="C619" s="32">
        <v>2</v>
      </c>
      <c r="D619" s="32">
        <v>9</v>
      </c>
      <c r="E619" s="32">
        <v>19</v>
      </c>
      <c r="F619" s="32">
        <v>65</v>
      </c>
      <c r="G619" s="32">
        <v>9</v>
      </c>
      <c r="H619" s="32">
        <v>0</v>
      </c>
      <c r="I619" s="32">
        <v>104</v>
      </c>
      <c r="J619" s="27"/>
      <c r="K619" s="27"/>
      <c r="L619" s="99"/>
    </row>
    <row r="620" spans="2:12" x14ac:dyDescent="0.15">
      <c r="B620" s="25" t="s">
        <v>1153</v>
      </c>
      <c r="C620" s="32">
        <f>$C$219</f>
        <v>0</v>
      </c>
      <c r="D620" s="32">
        <v>8</v>
      </c>
      <c r="E620" s="32">
        <v>25</v>
      </c>
      <c r="F620" s="32">
        <v>50</v>
      </c>
      <c r="G620" s="32">
        <v>6</v>
      </c>
      <c r="H620" s="32">
        <v>2</v>
      </c>
      <c r="I620" s="32">
        <v>91</v>
      </c>
      <c r="J620" s="27"/>
      <c r="K620" s="27"/>
      <c r="L620" s="99"/>
    </row>
    <row r="621" spans="2:12" x14ac:dyDescent="0.15">
      <c r="B621" s="25" t="s">
        <v>1161</v>
      </c>
      <c r="C621" s="32">
        <v>1</v>
      </c>
      <c r="D621" s="32">
        <v>2</v>
      </c>
      <c r="E621" s="32">
        <v>38</v>
      </c>
      <c r="F621" s="32">
        <v>54</v>
      </c>
      <c r="G621" s="32">
        <v>8</v>
      </c>
      <c r="H621" s="32">
        <v>4</v>
      </c>
      <c r="I621" s="32">
        <v>107</v>
      </c>
      <c r="J621" s="27"/>
      <c r="K621" s="27"/>
      <c r="L621" s="99"/>
    </row>
    <row r="622" spans="2:12" x14ac:dyDescent="0.15">
      <c r="B622" s="25" t="s">
        <v>1171</v>
      </c>
      <c r="C622" s="32">
        <v>3</v>
      </c>
      <c r="D622" s="32">
        <v>17</v>
      </c>
      <c r="E622" s="32">
        <v>25</v>
      </c>
      <c r="F622" s="32">
        <v>49</v>
      </c>
      <c r="G622" s="32">
        <v>7</v>
      </c>
      <c r="H622" s="32">
        <v>1</v>
      </c>
      <c r="I622" s="32">
        <v>102</v>
      </c>
    </row>
    <row r="623" spans="2:12" x14ac:dyDescent="0.15">
      <c r="B623" s="25" t="s">
        <v>1176</v>
      </c>
      <c r="C623" s="32">
        <v>0</v>
      </c>
      <c r="D623" s="32">
        <v>7</v>
      </c>
      <c r="E623" s="32">
        <v>29</v>
      </c>
      <c r="F623" s="32">
        <v>49</v>
      </c>
      <c r="G623" s="32">
        <v>3</v>
      </c>
      <c r="H623" s="32">
        <v>2</v>
      </c>
      <c r="I623" s="32">
        <v>90</v>
      </c>
    </row>
    <row r="624" spans="2:12" x14ac:dyDescent="0.15">
      <c r="B624" s="25" t="s">
        <v>1179</v>
      </c>
      <c r="C624" s="32">
        <v>0</v>
      </c>
      <c r="D624" s="32">
        <v>11</v>
      </c>
      <c r="E624" s="32">
        <v>28</v>
      </c>
      <c r="F624" s="32">
        <v>56</v>
      </c>
      <c r="G624" s="32">
        <v>9</v>
      </c>
      <c r="H624" s="32">
        <v>9</v>
      </c>
      <c r="I624" s="32">
        <v>113</v>
      </c>
    </row>
    <row r="625" spans="2:9" x14ac:dyDescent="0.15">
      <c r="B625" s="25" t="s">
        <v>1181</v>
      </c>
      <c r="C625" s="32">
        <v>0</v>
      </c>
      <c r="D625" s="32">
        <v>9</v>
      </c>
      <c r="E625" s="32">
        <v>27</v>
      </c>
      <c r="F625" s="32">
        <v>56</v>
      </c>
      <c r="G625" s="32">
        <v>7</v>
      </c>
      <c r="H625" s="32">
        <v>2</v>
      </c>
      <c r="I625" s="32">
        <v>101</v>
      </c>
    </row>
    <row r="626" spans="2:9" x14ac:dyDescent="0.15">
      <c r="B626" s="25" t="s">
        <v>1186</v>
      </c>
      <c r="C626" s="32">
        <v>0</v>
      </c>
      <c r="D626" s="32">
        <v>14</v>
      </c>
      <c r="E626" s="32">
        <v>34</v>
      </c>
      <c r="F626" s="32">
        <v>67</v>
      </c>
      <c r="G626" s="32">
        <v>5</v>
      </c>
      <c r="H626" s="32">
        <v>2</v>
      </c>
      <c r="I626" s="32">
        <v>122</v>
      </c>
    </row>
    <row r="627" spans="2:9" x14ac:dyDescent="0.15">
      <c r="B627" s="25" t="s">
        <v>1188</v>
      </c>
      <c r="C627" s="32">
        <v>0</v>
      </c>
      <c r="D627" s="32">
        <v>19</v>
      </c>
      <c r="E627" s="32">
        <v>26</v>
      </c>
      <c r="F627" s="32">
        <v>54</v>
      </c>
      <c r="G627" s="32">
        <v>10</v>
      </c>
      <c r="H627" s="32">
        <v>2</v>
      </c>
      <c r="I627" s="32">
        <v>111</v>
      </c>
    </row>
    <row r="628" spans="2:9" x14ac:dyDescent="0.15">
      <c r="B628" s="25" t="s">
        <v>1193</v>
      </c>
      <c r="C628" s="32">
        <v>0</v>
      </c>
      <c r="D628" s="32">
        <v>12</v>
      </c>
      <c r="E628" s="32">
        <v>25</v>
      </c>
      <c r="F628" s="32">
        <v>54</v>
      </c>
      <c r="G628" s="32">
        <v>9</v>
      </c>
      <c r="H628" s="32">
        <v>1</v>
      </c>
      <c r="I628" s="32">
        <v>101</v>
      </c>
    </row>
    <row r="629" spans="2:9" x14ac:dyDescent="0.15">
      <c r="B629" s="25" t="s">
        <v>1196</v>
      </c>
      <c r="C629" s="32">
        <v>2</v>
      </c>
      <c r="D629" s="32">
        <v>6</v>
      </c>
      <c r="E629" s="32">
        <v>23</v>
      </c>
      <c r="F629" s="32">
        <v>57</v>
      </c>
      <c r="G629" s="32">
        <v>6</v>
      </c>
      <c r="H629" s="32">
        <v>7</v>
      </c>
      <c r="I629" s="32">
        <v>101</v>
      </c>
    </row>
    <row r="630" spans="2:9" x14ac:dyDescent="0.15">
      <c r="B630" s="25" t="s">
        <v>1199</v>
      </c>
      <c r="C630" s="32">
        <v>4</v>
      </c>
      <c r="D630" s="32">
        <v>15</v>
      </c>
      <c r="E630" s="32">
        <v>17</v>
      </c>
      <c r="F630" s="32">
        <v>50</v>
      </c>
      <c r="G630" s="32">
        <v>7</v>
      </c>
      <c r="H630" s="32">
        <v>1</v>
      </c>
      <c r="I630" s="32">
        <v>94</v>
      </c>
    </row>
    <row r="631" spans="2:9" x14ac:dyDescent="0.15">
      <c r="B631" s="25" t="s">
        <v>1203</v>
      </c>
      <c r="C631" s="32">
        <v>2</v>
      </c>
      <c r="D631" s="32">
        <v>10</v>
      </c>
      <c r="E631" s="32">
        <v>26</v>
      </c>
      <c r="F631" s="32">
        <v>41</v>
      </c>
      <c r="G631" s="32">
        <v>4</v>
      </c>
      <c r="H631" s="32">
        <v>4</v>
      </c>
      <c r="I631" s="32">
        <v>87</v>
      </c>
    </row>
    <row r="632" spans="2:9" x14ac:dyDescent="0.15">
      <c r="B632" s="25" t="s">
        <v>1206</v>
      </c>
      <c r="C632" s="32">
        <v>2</v>
      </c>
      <c r="D632" s="32">
        <v>8</v>
      </c>
      <c r="E632" s="32">
        <v>19</v>
      </c>
      <c r="F632" s="32">
        <v>43</v>
      </c>
      <c r="G632" s="32">
        <v>10</v>
      </c>
      <c r="H632" s="32">
        <v>5</v>
      </c>
      <c r="I632" s="32">
        <v>87</v>
      </c>
    </row>
    <row r="633" spans="2:9" x14ac:dyDescent="0.15">
      <c r="B633" s="25" t="s">
        <v>1208</v>
      </c>
      <c r="C633" s="32">
        <v>3</v>
      </c>
      <c r="D633" s="32">
        <v>14</v>
      </c>
      <c r="E633" s="32">
        <v>21</v>
      </c>
      <c r="F633" s="32">
        <v>45</v>
      </c>
      <c r="G633" s="32">
        <v>5</v>
      </c>
      <c r="H633" s="32">
        <v>1</v>
      </c>
      <c r="I633" s="32">
        <v>89</v>
      </c>
    </row>
    <row r="634" spans="2:9" x14ac:dyDescent="0.15">
      <c r="B634" s="25" t="s">
        <v>1213</v>
      </c>
      <c r="C634" s="32">
        <v>0</v>
      </c>
      <c r="D634" s="32">
        <v>6</v>
      </c>
      <c r="E634" s="32">
        <v>17</v>
      </c>
      <c r="F634" s="32">
        <v>44</v>
      </c>
      <c r="G634" s="32">
        <v>7</v>
      </c>
      <c r="H634" s="32">
        <v>5</v>
      </c>
      <c r="I634" s="32">
        <v>79</v>
      </c>
    </row>
    <row r="635" spans="2:9" x14ac:dyDescent="0.15">
      <c r="B635" s="25" t="s">
        <v>1214</v>
      </c>
      <c r="C635" s="32">
        <v>1</v>
      </c>
      <c r="D635" s="32">
        <v>4</v>
      </c>
      <c r="E635" s="32">
        <v>23</v>
      </c>
      <c r="F635" s="32">
        <v>46</v>
      </c>
      <c r="G635" s="32">
        <v>6</v>
      </c>
      <c r="H635" s="32">
        <v>2</v>
      </c>
      <c r="I635" s="32">
        <v>81</v>
      </c>
    </row>
    <row r="636" spans="2:9" x14ac:dyDescent="0.15">
      <c r="B636" s="25" t="s">
        <v>1217</v>
      </c>
      <c r="C636" s="32">
        <v>1</v>
      </c>
      <c r="D636" s="32">
        <v>6</v>
      </c>
      <c r="E636" s="32">
        <v>21</v>
      </c>
      <c r="F636" s="32">
        <v>38</v>
      </c>
      <c r="G636" s="32">
        <v>7</v>
      </c>
      <c r="H636" s="32">
        <v>3</v>
      </c>
      <c r="I636" s="32">
        <v>75</v>
      </c>
    </row>
    <row r="637" spans="2:9" x14ac:dyDescent="0.15">
      <c r="B637" s="25" t="s">
        <v>1221</v>
      </c>
      <c r="C637" s="32">
        <v>1</v>
      </c>
      <c r="D637" s="32">
        <v>4</v>
      </c>
      <c r="E637" s="32">
        <v>23</v>
      </c>
      <c r="F637" s="32">
        <v>34</v>
      </c>
      <c r="G637" s="32">
        <v>9</v>
      </c>
      <c r="H637" s="32">
        <v>3</v>
      </c>
      <c r="I637" s="32">
        <v>73</v>
      </c>
    </row>
    <row r="638" spans="2:9" x14ac:dyDescent="0.15">
      <c r="B638" s="25" t="s">
        <v>1224</v>
      </c>
      <c r="C638" s="32">
        <v>4</v>
      </c>
      <c r="D638" s="32">
        <v>7</v>
      </c>
      <c r="E638" s="32">
        <v>27</v>
      </c>
      <c r="F638" s="32">
        <v>45</v>
      </c>
      <c r="G638" s="32">
        <v>13</v>
      </c>
      <c r="H638" s="32">
        <v>5</v>
      </c>
      <c r="I638" s="32">
        <v>97</v>
      </c>
    </row>
    <row r="639" spans="2:9" x14ac:dyDescent="0.15">
      <c r="B639" s="25" t="s">
        <v>1228</v>
      </c>
      <c r="C639" s="32">
        <f>$C$219</f>
        <v>0</v>
      </c>
      <c r="D639" s="32">
        <v>4</v>
      </c>
      <c r="E639" s="32">
        <v>22</v>
      </c>
      <c r="F639" s="32">
        <v>36</v>
      </c>
      <c r="G639" s="32">
        <f>$G$219</f>
        <v>4</v>
      </c>
      <c r="H639" s="32">
        <f>$H$219</f>
        <v>2</v>
      </c>
      <c r="I639" s="32">
        <v>80</v>
      </c>
    </row>
    <row r="640" spans="2:9" x14ac:dyDescent="0.15">
      <c r="B640" s="355" t="s">
        <v>1231</v>
      </c>
      <c r="C640" s="32">
        <v>3</v>
      </c>
      <c r="D640" s="32">
        <v>7</v>
      </c>
      <c r="E640" s="32">
        <v>26</v>
      </c>
      <c r="F640" s="32">
        <v>50</v>
      </c>
      <c r="G640" s="32">
        <v>8</v>
      </c>
      <c r="H640" s="32">
        <v>6</v>
      </c>
      <c r="I640" s="32">
        <v>100</v>
      </c>
    </row>
    <row r="641" spans="2:12" x14ac:dyDescent="0.15">
      <c r="B641" s="355" t="s">
        <v>1234</v>
      </c>
      <c r="C641" s="32">
        <v>0</v>
      </c>
      <c r="D641" s="32">
        <v>11</v>
      </c>
      <c r="E641" s="32">
        <v>20</v>
      </c>
      <c r="F641" s="32">
        <v>54</v>
      </c>
      <c r="G641" s="32">
        <v>3</v>
      </c>
      <c r="H641" s="32">
        <v>5</v>
      </c>
      <c r="I641" s="32">
        <v>93</v>
      </c>
    </row>
    <row r="642" spans="2:12" x14ac:dyDescent="0.15">
      <c r="B642" s="355" t="s">
        <v>1238</v>
      </c>
      <c r="C642" s="32">
        <v>0</v>
      </c>
      <c r="D642" s="32">
        <v>9</v>
      </c>
      <c r="E642" s="32">
        <v>21</v>
      </c>
      <c r="F642" s="32">
        <v>65</v>
      </c>
      <c r="G642" s="32">
        <v>13</v>
      </c>
      <c r="H642" s="32">
        <v>2</v>
      </c>
      <c r="I642" s="32">
        <v>110</v>
      </c>
    </row>
    <row r="643" spans="2:12" x14ac:dyDescent="0.15">
      <c r="B643" s="355" t="s">
        <v>1241</v>
      </c>
      <c r="C643" s="32">
        <v>0</v>
      </c>
      <c r="D643" s="32">
        <v>9</v>
      </c>
      <c r="E643" s="32">
        <v>33</v>
      </c>
      <c r="F643" s="32">
        <v>65</v>
      </c>
      <c r="G643" s="32">
        <v>5</v>
      </c>
      <c r="H643" s="32">
        <v>0</v>
      </c>
      <c r="I643" s="32">
        <v>112</v>
      </c>
    </row>
    <row r="644" spans="2:12" x14ac:dyDescent="0.15">
      <c r="B644" s="355" t="s">
        <v>1244</v>
      </c>
      <c r="C644" s="32">
        <v>0</v>
      </c>
      <c r="D644" s="32">
        <v>10</v>
      </c>
      <c r="E644" s="32">
        <v>22</v>
      </c>
      <c r="F644" s="32">
        <v>45</v>
      </c>
      <c r="G644" s="32">
        <v>6</v>
      </c>
      <c r="H644" s="32">
        <v>6</v>
      </c>
      <c r="I644" s="32">
        <v>89</v>
      </c>
    </row>
    <row r="645" spans="2:12" x14ac:dyDescent="0.15">
      <c r="B645" s="355" t="s">
        <v>1247</v>
      </c>
      <c r="C645" s="32">
        <v>0</v>
      </c>
      <c r="D645" s="32">
        <v>3</v>
      </c>
      <c r="E645" s="32">
        <v>20</v>
      </c>
      <c r="F645" s="32">
        <v>51</v>
      </c>
      <c r="G645" s="32">
        <v>0</v>
      </c>
      <c r="H645" s="32">
        <v>0</v>
      </c>
      <c r="I645" s="32">
        <v>74</v>
      </c>
    </row>
    <row r="646" spans="2:12" x14ac:dyDescent="0.15">
      <c r="B646" s="355" t="s">
        <v>1249</v>
      </c>
      <c r="C646" s="32">
        <v>0</v>
      </c>
      <c r="D646" s="32">
        <v>5</v>
      </c>
      <c r="E646" s="32">
        <v>20</v>
      </c>
      <c r="F646" s="32">
        <v>45</v>
      </c>
      <c r="G646" s="32">
        <v>5</v>
      </c>
      <c r="H646" s="32">
        <v>4</v>
      </c>
      <c r="I646" s="32">
        <v>79</v>
      </c>
    </row>
    <row r="647" spans="2:12" x14ac:dyDescent="0.15">
      <c r="B647" s="355" t="s">
        <v>1251</v>
      </c>
      <c r="C647" s="32">
        <v>0</v>
      </c>
      <c r="D647" s="32">
        <v>5</v>
      </c>
      <c r="E647" s="32">
        <v>26</v>
      </c>
      <c r="F647" s="32">
        <v>31</v>
      </c>
      <c r="G647" s="32">
        <v>2</v>
      </c>
      <c r="H647" s="32">
        <v>3</v>
      </c>
      <c r="I647" s="32">
        <v>67</v>
      </c>
    </row>
    <row r="648" spans="2:12" x14ac:dyDescent="0.15">
      <c r="B648" s="355" t="s">
        <v>1253</v>
      </c>
      <c r="C648" s="32">
        <v>0</v>
      </c>
      <c r="D648" s="32">
        <v>4</v>
      </c>
      <c r="E648" s="32">
        <v>33</v>
      </c>
      <c r="F648" s="32">
        <v>48</v>
      </c>
      <c r="G648" s="32">
        <v>7</v>
      </c>
      <c r="H648" s="32">
        <v>4</v>
      </c>
      <c r="I648" s="32">
        <v>96</v>
      </c>
    </row>
    <row r="649" spans="2:12" x14ac:dyDescent="0.15">
      <c r="B649" s="355" t="s">
        <v>1255</v>
      </c>
      <c r="C649" s="32">
        <v>0</v>
      </c>
      <c r="D649" s="32">
        <v>7</v>
      </c>
      <c r="E649" s="32">
        <v>35</v>
      </c>
      <c r="F649" s="32">
        <v>67</v>
      </c>
      <c r="G649" s="32">
        <v>10</v>
      </c>
      <c r="H649" s="32">
        <v>4</v>
      </c>
      <c r="I649" s="32">
        <v>123</v>
      </c>
    </row>
    <row r="650" spans="2:12" x14ac:dyDescent="0.15">
      <c r="B650" s="355" t="s">
        <v>1257</v>
      </c>
      <c r="C650" s="32">
        <v>0</v>
      </c>
      <c r="D650" s="32">
        <v>5</v>
      </c>
      <c r="E650" s="32">
        <v>34</v>
      </c>
      <c r="F650" s="32">
        <v>69</v>
      </c>
      <c r="G650" s="32">
        <v>5</v>
      </c>
      <c r="H650" s="32">
        <v>8</v>
      </c>
      <c r="I650" s="32">
        <v>121</v>
      </c>
    </row>
    <row r="651" spans="2:12" x14ac:dyDescent="0.15">
      <c r="B651" s="367" t="s">
        <v>1259</v>
      </c>
      <c r="C651" s="368">
        <v>0</v>
      </c>
      <c r="D651" s="368">
        <v>11</v>
      </c>
      <c r="E651" s="368">
        <v>38</v>
      </c>
      <c r="F651" s="368">
        <v>73</v>
      </c>
      <c r="G651" s="368">
        <v>4</v>
      </c>
      <c r="H651" s="368">
        <v>3</v>
      </c>
      <c r="I651" s="368">
        <v>129</v>
      </c>
      <c r="J651" s="27"/>
      <c r="K651" s="27"/>
      <c r="L651" s="99"/>
    </row>
    <row r="652" spans="2:12" x14ac:dyDescent="0.15">
      <c r="B652" s="367" t="s">
        <v>1262</v>
      </c>
      <c r="C652" s="368">
        <v>1</v>
      </c>
      <c r="D652" s="368">
        <v>6</v>
      </c>
      <c r="E652" s="368">
        <v>32</v>
      </c>
      <c r="F652" s="368">
        <v>64</v>
      </c>
      <c r="G652" s="368">
        <v>2</v>
      </c>
      <c r="H652" s="368">
        <v>0</v>
      </c>
      <c r="I652" s="368">
        <v>105</v>
      </c>
      <c r="J652" s="27"/>
      <c r="K652" s="27"/>
      <c r="L652" s="99"/>
    </row>
    <row r="653" spans="2:12" x14ac:dyDescent="0.15">
      <c r="B653" s="367" t="s">
        <v>1263</v>
      </c>
      <c r="C653" s="368">
        <v>0</v>
      </c>
      <c r="D653" s="368">
        <v>5</v>
      </c>
      <c r="E653" s="368">
        <v>19</v>
      </c>
      <c r="F653" s="368">
        <v>60</v>
      </c>
      <c r="G653" s="368">
        <v>5</v>
      </c>
      <c r="H653" s="368">
        <v>1</v>
      </c>
      <c r="I653" s="368">
        <v>90</v>
      </c>
      <c r="J653" s="27"/>
      <c r="K653" s="27"/>
      <c r="L653" s="99"/>
    </row>
    <row r="654" spans="2:12" x14ac:dyDescent="0.15">
      <c r="B654" s="367" t="s">
        <v>1265</v>
      </c>
      <c r="C654" s="368">
        <v>1</v>
      </c>
      <c r="D654" s="368">
        <v>5</v>
      </c>
      <c r="E654" s="368">
        <v>24</v>
      </c>
      <c r="F654" s="368">
        <v>55</v>
      </c>
      <c r="G654" s="368">
        <v>6</v>
      </c>
      <c r="H654" s="368">
        <v>5</v>
      </c>
      <c r="I654" s="368">
        <v>96</v>
      </c>
      <c r="J654" s="27"/>
      <c r="K654" s="27"/>
      <c r="L654" s="99"/>
    </row>
    <row r="655" spans="2:12" x14ac:dyDescent="0.15">
      <c r="B655" s="367" t="s">
        <v>1267</v>
      </c>
      <c r="C655" s="368">
        <v>0</v>
      </c>
      <c r="D655" s="368">
        <v>8</v>
      </c>
      <c r="E655" s="368">
        <v>24</v>
      </c>
      <c r="F655" s="368">
        <v>48</v>
      </c>
      <c r="G655" s="368">
        <v>6</v>
      </c>
      <c r="H655" s="368">
        <v>1</v>
      </c>
      <c r="I655" s="368">
        <v>87</v>
      </c>
      <c r="J655" s="27"/>
      <c r="K655" s="27"/>
      <c r="L655" s="99"/>
    </row>
    <row r="656" spans="2:12" x14ac:dyDescent="0.15">
      <c r="B656" s="367" t="s">
        <v>1269</v>
      </c>
      <c r="C656" s="368">
        <v>0</v>
      </c>
      <c r="D656" s="368">
        <v>6</v>
      </c>
      <c r="E656" s="368">
        <v>26</v>
      </c>
      <c r="F656" s="368">
        <v>52</v>
      </c>
      <c r="G656" s="368">
        <v>7</v>
      </c>
      <c r="H656" s="368">
        <v>4</v>
      </c>
      <c r="I656" s="368">
        <v>95</v>
      </c>
      <c r="J656" s="27"/>
      <c r="K656" s="27"/>
      <c r="L656" s="99"/>
    </row>
    <row r="657" spans="1:12" x14ac:dyDescent="0.15">
      <c r="B657" s="367" t="s">
        <v>1271</v>
      </c>
      <c r="C657" s="368">
        <v>0</v>
      </c>
      <c r="D657" s="368">
        <v>8</v>
      </c>
      <c r="E657" s="368">
        <v>26</v>
      </c>
      <c r="F657" s="368">
        <v>51</v>
      </c>
      <c r="G657" s="368">
        <v>3</v>
      </c>
      <c r="H657" s="368">
        <v>4</v>
      </c>
      <c r="I657" s="368">
        <v>92</v>
      </c>
      <c r="J657" s="27"/>
      <c r="K657" s="27"/>
      <c r="L657" s="99"/>
    </row>
    <row r="658" spans="1:12" x14ac:dyDescent="0.15">
      <c r="B658" s="367" t="s">
        <v>1273</v>
      </c>
      <c r="C658" s="368">
        <v>0</v>
      </c>
      <c r="D658" s="368">
        <v>5</v>
      </c>
      <c r="E658" s="368">
        <v>22</v>
      </c>
      <c r="F658" s="368">
        <v>32</v>
      </c>
      <c r="G658" s="368">
        <v>3</v>
      </c>
      <c r="H658" s="368">
        <v>1</v>
      </c>
      <c r="I658" s="368">
        <v>63</v>
      </c>
      <c r="J658" s="27"/>
      <c r="K658" s="27"/>
      <c r="L658" s="99"/>
    </row>
    <row r="659" spans="1:12" x14ac:dyDescent="0.15">
      <c r="B659" s="367" t="s">
        <v>1276</v>
      </c>
      <c r="C659" s="368">
        <v>0</v>
      </c>
      <c r="D659" s="368">
        <v>3</v>
      </c>
      <c r="E659" s="368">
        <v>24</v>
      </c>
      <c r="F659" s="368">
        <v>40</v>
      </c>
      <c r="G659" s="368">
        <v>6</v>
      </c>
      <c r="H659" s="368">
        <v>2</v>
      </c>
      <c r="I659" s="368">
        <v>75</v>
      </c>
      <c r="J659" s="27"/>
      <c r="K659" s="27"/>
      <c r="L659" s="99"/>
    </row>
    <row r="660" spans="1:12" x14ac:dyDescent="0.15">
      <c r="B660" s="367" t="s">
        <v>1277</v>
      </c>
      <c r="C660" s="395">
        <v>0</v>
      </c>
      <c r="D660" s="395">
        <v>1</v>
      </c>
      <c r="E660" s="395">
        <v>21</v>
      </c>
      <c r="F660" s="395">
        <v>37</v>
      </c>
      <c r="G660" s="395">
        <v>2</v>
      </c>
      <c r="H660" s="395">
        <v>2</v>
      </c>
      <c r="I660" s="395">
        <v>63</v>
      </c>
      <c r="J660" s="27"/>
      <c r="K660" s="27"/>
      <c r="L660" s="99"/>
    </row>
    <row r="661" spans="1:12" x14ac:dyDescent="0.15">
      <c r="B661" s="367" t="s">
        <v>1279</v>
      </c>
      <c r="C661" s="368">
        <f>$C$219</f>
        <v>0</v>
      </c>
      <c r="D661" s="368">
        <f>$D$219</f>
        <v>2</v>
      </c>
      <c r="E661" s="368">
        <f>$E$219</f>
        <v>21</v>
      </c>
      <c r="F661" s="368">
        <f>$F$219</f>
        <v>41</v>
      </c>
      <c r="G661" s="368">
        <f>$G$219</f>
        <v>4</v>
      </c>
      <c r="H661" s="368">
        <f>$H$219</f>
        <v>2</v>
      </c>
      <c r="I661" s="368">
        <f>$I$219</f>
        <v>70</v>
      </c>
      <c r="J661" s="27"/>
      <c r="K661" s="27"/>
      <c r="L661" s="99"/>
    </row>
    <row r="662" spans="1:12" x14ac:dyDescent="0.15">
      <c r="B662" s="45"/>
      <c r="C662" s="47"/>
      <c r="D662" s="356"/>
      <c r="E662" s="356"/>
      <c r="F662" s="356"/>
      <c r="G662" s="356"/>
      <c r="H662" s="47"/>
      <c r="I662" s="47"/>
      <c r="J662" s="27"/>
      <c r="K662" s="27"/>
      <c r="L662" s="99"/>
    </row>
    <row r="663" spans="1:12" x14ac:dyDescent="0.15">
      <c r="A663" s="136"/>
      <c r="B663" s="33" t="s">
        <v>511</v>
      </c>
      <c r="C663" s="34" t="e">
        <f>SUM(C661-C660)/C660</f>
        <v>#DIV/0!</v>
      </c>
      <c r="D663" s="34">
        <f t="shared" ref="D663:I663" si="1">SUM(D661-D660)/D660</f>
        <v>1</v>
      </c>
      <c r="E663" s="34">
        <f t="shared" si="1"/>
        <v>0</v>
      </c>
      <c r="F663" s="34">
        <f t="shared" si="1"/>
        <v>0.10810810810810811</v>
      </c>
      <c r="G663" s="34">
        <f t="shared" si="1"/>
        <v>1</v>
      </c>
      <c r="H663" s="34">
        <f t="shared" si="1"/>
        <v>0</v>
      </c>
      <c r="I663" s="34">
        <f t="shared" si="1"/>
        <v>0.1111111111111111</v>
      </c>
      <c r="J663" s="27"/>
      <c r="K663" s="27"/>
      <c r="L663" s="99"/>
    </row>
    <row r="664" spans="1:12" x14ac:dyDescent="0.15">
      <c r="A664" s="136"/>
      <c r="B664" s="33" t="s">
        <v>512</v>
      </c>
      <c r="C664" s="34" t="e">
        <f>SUM(C661-C658)/C658</f>
        <v>#DIV/0!</v>
      </c>
      <c r="D664" s="34">
        <f t="shared" ref="D664:I664" si="2">SUM(D661-D658)/D658</f>
        <v>-0.6</v>
      </c>
      <c r="E664" s="34">
        <f t="shared" si="2"/>
        <v>-4.5454545454545456E-2</v>
      </c>
      <c r="F664" s="34">
        <f t="shared" si="2"/>
        <v>0.28125</v>
      </c>
      <c r="G664" s="34">
        <f t="shared" si="2"/>
        <v>0.33333333333333331</v>
      </c>
      <c r="H664" s="34">
        <f t="shared" si="2"/>
        <v>1</v>
      </c>
      <c r="I664" s="34">
        <f t="shared" si="2"/>
        <v>0.1111111111111111</v>
      </c>
      <c r="J664" s="27"/>
      <c r="K664" s="27"/>
      <c r="L664" s="99"/>
    </row>
    <row r="665" spans="1:12" x14ac:dyDescent="0.15">
      <c r="A665" s="136"/>
      <c r="D665" s="14"/>
      <c r="E665" s="14"/>
      <c r="F665" s="14"/>
      <c r="G665" s="14"/>
      <c r="H665" s="14"/>
      <c r="I665" s="14"/>
      <c r="J665" s="27"/>
      <c r="K665" s="27"/>
      <c r="L665" s="99"/>
    </row>
    <row r="666" spans="1:12" x14ac:dyDescent="0.15">
      <c r="A666" s="136"/>
      <c r="D666" s="14"/>
      <c r="E666" s="14"/>
      <c r="F666" s="14"/>
      <c r="G666" s="14"/>
      <c r="H666" s="14"/>
      <c r="I666" s="14"/>
      <c r="J666" s="27"/>
      <c r="K666" s="27"/>
      <c r="L666" s="99"/>
    </row>
    <row r="667" spans="1:12" ht="24" x14ac:dyDescent="0.15">
      <c r="A667" s="135" t="s">
        <v>162</v>
      </c>
      <c r="B667" s="25" t="s">
        <v>186</v>
      </c>
      <c r="C667" s="97" t="s">
        <v>1068</v>
      </c>
      <c r="D667" s="103" t="s">
        <v>1069</v>
      </c>
      <c r="E667" s="103" t="s">
        <v>1070</v>
      </c>
      <c r="F667" s="103" t="s">
        <v>1110</v>
      </c>
      <c r="G667" s="97" t="s">
        <v>1111</v>
      </c>
      <c r="H667" s="97" t="s">
        <v>1112</v>
      </c>
      <c r="I667" s="103" t="s">
        <v>160</v>
      </c>
      <c r="J667" s="27"/>
      <c r="K667" s="27"/>
      <c r="L667" s="99"/>
    </row>
    <row r="668" spans="1:12" x14ac:dyDescent="0.15">
      <c r="A668" s="136"/>
      <c r="B668" s="25" t="s">
        <v>187</v>
      </c>
      <c r="C668" s="31">
        <v>0</v>
      </c>
      <c r="D668" s="31">
        <v>35</v>
      </c>
      <c r="E668" s="31">
        <v>70</v>
      </c>
      <c r="F668" s="31">
        <v>76</v>
      </c>
      <c r="G668" s="32">
        <v>0</v>
      </c>
      <c r="H668" s="32">
        <v>0</v>
      </c>
      <c r="I668" s="31">
        <v>181</v>
      </c>
      <c r="J668" s="27"/>
      <c r="K668" s="27"/>
      <c r="L668" s="99"/>
    </row>
    <row r="669" spans="1:12" x14ac:dyDescent="0.15">
      <c r="A669" s="136"/>
      <c r="B669" s="25" t="s">
        <v>188</v>
      </c>
      <c r="C669" s="31">
        <v>0</v>
      </c>
      <c r="D669" s="32">
        <v>27</v>
      </c>
      <c r="E669" s="32">
        <v>72</v>
      </c>
      <c r="F669" s="32">
        <v>61</v>
      </c>
      <c r="G669" s="32">
        <v>0</v>
      </c>
      <c r="H669" s="32">
        <v>0</v>
      </c>
      <c r="I669" s="32">
        <v>160</v>
      </c>
      <c r="J669" s="27"/>
      <c r="K669" s="27"/>
      <c r="L669" s="99"/>
    </row>
    <row r="670" spans="1:12" x14ac:dyDescent="0.15">
      <c r="A670" s="136"/>
      <c r="B670" s="25" t="s">
        <v>189</v>
      </c>
      <c r="C670" s="31">
        <v>0</v>
      </c>
      <c r="D670" s="32">
        <v>18</v>
      </c>
      <c r="E670" s="32">
        <v>66</v>
      </c>
      <c r="F670" s="32">
        <v>63</v>
      </c>
      <c r="G670" s="32">
        <v>0</v>
      </c>
      <c r="H670" s="32">
        <v>0</v>
      </c>
      <c r="I670" s="32">
        <v>147</v>
      </c>
      <c r="J670" s="27"/>
      <c r="K670" s="27"/>
      <c r="L670" s="99"/>
    </row>
    <row r="671" spans="1:12" x14ac:dyDescent="0.15">
      <c r="A671" s="136"/>
      <c r="B671" s="25" t="s">
        <v>190</v>
      </c>
      <c r="C671" s="31">
        <v>0</v>
      </c>
      <c r="D671" s="32">
        <v>21</v>
      </c>
      <c r="E671" s="32">
        <v>48</v>
      </c>
      <c r="F671" s="32">
        <v>70</v>
      </c>
      <c r="G671" s="32">
        <v>0</v>
      </c>
      <c r="H671" s="32">
        <v>0</v>
      </c>
      <c r="I671" s="32">
        <v>139</v>
      </c>
      <c r="J671" s="27"/>
      <c r="K671" s="27"/>
      <c r="L671" s="99"/>
    </row>
    <row r="672" spans="1:12" x14ac:dyDescent="0.15">
      <c r="A672" s="136"/>
      <c r="B672" s="25" t="s">
        <v>191</v>
      </c>
      <c r="C672" s="31">
        <v>0</v>
      </c>
      <c r="D672" s="32">
        <v>31</v>
      </c>
      <c r="E672" s="32">
        <v>46</v>
      </c>
      <c r="F672" s="32">
        <v>67</v>
      </c>
      <c r="G672" s="32">
        <v>0</v>
      </c>
      <c r="H672" s="32">
        <v>0</v>
      </c>
      <c r="I672" s="32">
        <v>144</v>
      </c>
      <c r="J672" s="27"/>
      <c r="K672" s="27"/>
      <c r="L672" s="99"/>
    </row>
    <row r="673" spans="1:12" x14ac:dyDescent="0.15">
      <c r="A673" s="136"/>
      <c r="B673" s="25" t="s">
        <v>192</v>
      </c>
      <c r="C673" s="31">
        <v>0</v>
      </c>
      <c r="D673" s="32">
        <v>30</v>
      </c>
      <c r="E673" s="32">
        <v>53</v>
      </c>
      <c r="F673" s="32">
        <v>56</v>
      </c>
      <c r="G673" s="32">
        <v>0</v>
      </c>
      <c r="H673" s="32">
        <v>0</v>
      </c>
      <c r="I673" s="32">
        <v>139</v>
      </c>
      <c r="J673" s="27"/>
      <c r="K673" s="27"/>
      <c r="L673" s="99"/>
    </row>
    <row r="674" spans="1:12" x14ac:dyDescent="0.15">
      <c r="A674" s="136"/>
      <c r="B674" s="25" t="s">
        <v>193</v>
      </c>
      <c r="C674" s="31">
        <v>0</v>
      </c>
      <c r="D674" s="32">
        <v>42</v>
      </c>
      <c r="E674" s="32">
        <v>71</v>
      </c>
      <c r="F674" s="32">
        <v>65</v>
      </c>
      <c r="G674" s="32">
        <v>0</v>
      </c>
      <c r="H674" s="32">
        <v>0</v>
      </c>
      <c r="I674" s="32">
        <v>178</v>
      </c>
      <c r="J674" s="27"/>
      <c r="K674" s="27"/>
      <c r="L674" s="99"/>
    </row>
    <row r="675" spans="1:12" x14ac:dyDescent="0.15">
      <c r="A675" s="136"/>
      <c r="B675" s="25" t="s">
        <v>194</v>
      </c>
      <c r="C675" s="31">
        <v>0</v>
      </c>
      <c r="D675" s="32">
        <v>36</v>
      </c>
      <c r="E675" s="32">
        <v>81</v>
      </c>
      <c r="F675" s="32">
        <v>65</v>
      </c>
      <c r="G675" s="32">
        <v>0</v>
      </c>
      <c r="H675" s="32">
        <v>0</v>
      </c>
      <c r="I675" s="32">
        <v>182</v>
      </c>
      <c r="J675" s="27"/>
      <c r="K675" s="27"/>
      <c r="L675" s="99"/>
    </row>
    <row r="676" spans="1:12" x14ac:dyDescent="0.15">
      <c r="A676" s="136"/>
      <c r="B676" s="25" t="s">
        <v>195</v>
      </c>
      <c r="C676" s="31">
        <v>0</v>
      </c>
      <c r="D676" s="32">
        <v>29</v>
      </c>
      <c r="E676" s="32">
        <v>62</v>
      </c>
      <c r="F676" s="32">
        <v>29</v>
      </c>
      <c r="G676" s="32">
        <v>0</v>
      </c>
      <c r="H676" s="32">
        <v>0</v>
      </c>
      <c r="I676" s="32">
        <v>120</v>
      </c>
      <c r="J676" s="27"/>
      <c r="K676" s="27"/>
      <c r="L676" s="99"/>
    </row>
    <row r="677" spans="1:12" x14ac:dyDescent="0.15">
      <c r="A677" s="136"/>
      <c r="B677" s="25" t="s">
        <v>196</v>
      </c>
      <c r="C677" s="31">
        <v>0</v>
      </c>
      <c r="D677" s="32">
        <v>40</v>
      </c>
      <c r="E677" s="32">
        <v>61</v>
      </c>
      <c r="F677" s="32">
        <v>44</v>
      </c>
      <c r="G677" s="32">
        <v>0</v>
      </c>
      <c r="H677" s="32">
        <v>0</v>
      </c>
      <c r="I677" s="32">
        <v>145</v>
      </c>
      <c r="J677" s="27"/>
      <c r="K677" s="27"/>
      <c r="L677" s="99"/>
    </row>
    <row r="678" spans="1:12" x14ac:dyDescent="0.15">
      <c r="A678" s="136"/>
      <c r="B678" s="25" t="s">
        <v>197</v>
      </c>
      <c r="C678" s="31">
        <v>0</v>
      </c>
      <c r="D678" s="32">
        <v>45</v>
      </c>
      <c r="E678" s="32">
        <v>67</v>
      </c>
      <c r="F678" s="32">
        <v>52</v>
      </c>
      <c r="G678" s="32">
        <v>0</v>
      </c>
      <c r="H678" s="32">
        <v>0</v>
      </c>
      <c r="I678" s="32">
        <v>164</v>
      </c>
      <c r="J678" s="27"/>
      <c r="K678" s="27"/>
      <c r="L678" s="99"/>
    </row>
    <row r="679" spans="1:12" x14ac:dyDescent="0.15">
      <c r="A679" s="136"/>
      <c r="B679" s="25" t="s">
        <v>198</v>
      </c>
      <c r="C679" s="31">
        <v>0</v>
      </c>
      <c r="D679" s="32">
        <v>26</v>
      </c>
      <c r="E679" s="32">
        <v>34</v>
      </c>
      <c r="F679" s="32">
        <v>24</v>
      </c>
      <c r="G679" s="32">
        <v>0</v>
      </c>
      <c r="H679" s="32">
        <v>0</v>
      </c>
      <c r="I679" s="32">
        <v>84</v>
      </c>
      <c r="J679" s="27"/>
      <c r="K679" s="27"/>
      <c r="L679" s="99"/>
    </row>
    <row r="680" spans="1:12" x14ac:dyDescent="0.15">
      <c r="A680" s="136"/>
      <c r="B680" s="25" t="s">
        <v>199</v>
      </c>
      <c r="C680" s="31">
        <v>0</v>
      </c>
      <c r="D680" s="32">
        <v>38</v>
      </c>
      <c r="E680" s="32">
        <v>52</v>
      </c>
      <c r="F680" s="32">
        <v>56</v>
      </c>
      <c r="G680" s="32">
        <v>0</v>
      </c>
      <c r="H680" s="32">
        <v>0</v>
      </c>
      <c r="I680" s="32">
        <v>146</v>
      </c>
      <c r="J680" s="27"/>
      <c r="K680" s="27"/>
      <c r="L680" s="99"/>
    </row>
    <row r="681" spans="1:12" x14ac:dyDescent="0.15">
      <c r="A681" s="136"/>
      <c r="B681" s="25" t="s">
        <v>200</v>
      </c>
      <c r="C681" s="31">
        <v>0</v>
      </c>
      <c r="D681" s="32">
        <v>48</v>
      </c>
      <c r="E681" s="32">
        <v>64</v>
      </c>
      <c r="F681" s="32">
        <v>61</v>
      </c>
      <c r="G681" s="32">
        <v>0</v>
      </c>
      <c r="H681" s="32">
        <v>0</v>
      </c>
      <c r="I681" s="32">
        <v>173</v>
      </c>
      <c r="J681" s="27"/>
      <c r="K681" s="27"/>
      <c r="L681" s="99"/>
    </row>
    <row r="682" spans="1:12" x14ac:dyDescent="0.15">
      <c r="A682" s="136"/>
      <c r="B682" s="25" t="s">
        <v>201</v>
      </c>
      <c r="C682" s="31">
        <v>0</v>
      </c>
      <c r="D682" s="32">
        <v>43</v>
      </c>
      <c r="E682" s="32">
        <v>52</v>
      </c>
      <c r="F682" s="32">
        <v>48</v>
      </c>
      <c r="G682" s="32">
        <v>0</v>
      </c>
      <c r="H682" s="32">
        <v>0</v>
      </c>
      <c r="I682" s="32">
        <v>143</v>
      </c>
      <c r="J682" s="27"/>
      <c r="K682" s="27"/>
      <c r="L682" s="99"/>
    </row>
    <row r="683" spans="1:12" x14ac:dyDescent="0.15">
      <c r="A683" s="136"/>
      <c r="B683" s="25" t="s">
        <v>202</v>
      </c>
      <c r="C683" s="31">
        <v>0</v>
      </c>
      <c r="D683" s="32">
        <v>44</v>
      </c>
      <c r="E683" s="32">
        <v>75</v>
      </c>
      <c r="F683" s="32">
        <v>51</v>
      </c>
      <c r="G683" s="32">
        <v>0</v>
      </c>
      <c r="H683" s="32">
        <v>0</v>
      </c>
      <c r="I683" s="32">
        <v>170</v>
      </c>
      <c r="J683" s="27"/>
      <c r="K683" s="27"/>
      <c r="L683" s="99"/>
    </row>
    <row r="684" spans="1:12" x14ac:dyDescent="0.15">
      <c r="A684" s="136"/>
      <c r="B684" s="25" t="s">
        <v>203</v>
      </c>
      <c r="C684" s="31">
        <v>0</v>
      </c>
      <c r="D684" s="32">
        <v>44</v>
      </c>
      <c r="E684" s="32">
        <v>80</v>
      </c>
      <c r="F684" s="32">
        <v>52</v>
      </c>
      <c r="G684" s="32">
        <v>0</v>
      </c>
      <c r="H684" s="32">
        <v>0</v>
      </c>
      <c r="I684" s="32">
        <v>176</v>
      </c>
      <c r="J684" s="27"/>
      <c r="K684" s="27"/>
      <c r="L684" s="99"/>
    </row>
    <row r="685" spans="1:12" x14ac:dyDescent="0.15">
      <c r="B685" s="25" t="s">
        <v>204</v>
      </c>
      <c r="C685" s="31">
        <v>0</v>
      </c>
      <c r="D685" s="32">
        <v>39</v>
      </c>
      <c r="E685" s="32">
        <v>62</v>
      </c>
      <c r="F685" s="32">
        <v>59</v>
      </c>
      <c r="G685" s="32">
        <v>0</v>
      </c>
      <c r="H685" s="32">
        <v>0</v>
      </c>
      <c r="I685" s="32">
        <v>160</v>
      </c>
      <c r="J685" s="27"/>
      <c r="K685" s="27"/>
      <c r="L685" s="99"/>
    </row>
    <row r="686" spans="1:12" x14ac:dyDescent="0.15">
      <c r="B686" s="25" t="s">
        <v>205</v>
      </c>
      <c r="C686" s="31">
        <v>0</v>
      </c>
      <c r="D686" s="32">
        <v>42</v>
      </c>
      <c r="E686" s="32">
        <v>68</v>
      </c>
      <c r="F686" s="32">
        <v>56</v>
      </c>
      <c r="G686" s="32">
        <v>0</v>
      </c>
      <c r="H686" s="32">
        <v>0</v>
      </c>
      <c r="I686" s="32">
        <v>166</v>
      </c>
      <c r="J686" s="27"/>
      <c r="K686" s="27"/>
      <c r="L686" s="99"/>
    </row>
    <row r="687" spans="1:12" x14ac:dyDescent="0.15">
      <c r="B687" s="25" t="s">
        <v>206</v>
      </c>
      <c r="C687" s="31">
        <v>0</v>
      </c>
      <c r="D687" s="32">
        <v>31</v>
      </c>
      <c r="E687" s="32">
        <v>68</v>
      </c>
      <c r="F687" s="32">
        <v>48</v>
      </c>
      <c r="G687" s="32">
        <v>0</v>
      </c>
      <c r="H687" s="32">
        <v>0</v>
      </c>
      <c r="I687" s="32">
        <v>147</v>
      </c>
      <c r="J687" s="27"/>
      <c r="K687" s="27"/>
      <c r="L687" s="99"/>
    </row>
    <row r="688" spans="1:12" x14ac:dyDescent="0.15">
      <c r="B688" s="25" t="s">
        <v>207</v>
      </c>
      <c r="C688" s="31">
        <v>0</v>
      </c>
      <c r="D688" s="32">
        <v>32</v>
      </c>
      <c r="E688" s="32">
        <v>76</v>
      </c>
      <c r="F688" s="32">
        <v>56</v>
      </c>
      <c r="G688" s="32">
        <v>0</v>
      </c>
      <c r="H688" s="32">
        <v>0</v>
      </c>
      <c r="I688" s="32">
        <v>164</v>
      </c>
      <c r="J688" s="27"/>
      <c r="K688" s="27"/>
      <c r="L688" s="99"/>
    </row>
    <row r="689" spans="2:12" x14ac:dyDescent="0.15">
      <c r="B689" s="25" t="s">
        <v>208</v>
      </c>
      <c r="C689" s="31">
        <v>0</v>
      </c>
      <c r="D689" s="32">
        <v>48</v>
      </c>
      <c r="E689" s="32">
        <v>88</v>
      </c>
      <c r="F689" s="32">
        <v>59</v>
      </c>
      <c r="G689" s="32">
        <v>0</v>
      </c>
      <c r="H689" s="32">
        <v>0</v>
      </c>
      <c r="I689" s="32">
        <v>195</v>
      </c>
      <c r="J689" s="27"/>
      <c r="K689" s="27"/>
      <c r="L689" s="99"/>
    </row>
    <row r="690" spans="2:12" x14ac:dyDescent="0.15">
      <c r="B690" s="25" t="s">
        <v>209</v>
      </c>
      <c r="C690" s="31">
        <v>0</v>
      </c>
      <c r="D690" s="32">
        <v>37</v>
      </c>
      <c r="E690" s="32">
        <v>63</v>
      </c>
      <c r="F690" s="32">
        <v>82</v>
      </c>
      <c r="G690" s="32">
        <v>0</v>
      </c>
      <c r="H690" s="32">
        <v>0</v>
      </c>
      <c r="I690" s="32">
        <v>182</v>
      </c>
      <c r="J690" s="27"/>
      <c r="K690" s="27"/>
      <c r="L690" s="99"/>
    </row>
    <row r="691" spans="2:12" x14ac:dyDescent="0.15">
      <c r="B691" s="25" t="s">
        <v>210</v>
      </c>
      <c r="C691" s="31">
        <v>0</v>
      </c>
      <c r="D691" s="32">
        <v>29</v>
      </c>
      <c r="E691" s="32">
        <v>68</v>
      </c>
      <c r="F691" s="32">
        <v>67</v>
      </c>
      <c r="G691" s="32">
        <v>0</v>
      </c>
      <c r="H691" s="32">
        <v>0</v>
      </c>
      <c r="I691" s="32">
        <v>164</v>
      </c>
      <c r="J691" s="27"/>
      <c r="K691" s="27"/>
      <c r="L691" s="99"/>
    </row>
    <row r="692" spans="2:12" x14ac:dyDescent="0.15">
      <c r="B692" s="25" t="s">
        <v>211</v>
      </c>
      <c r="C692" s="31">
        <v>0</v>
      </c>
      <c r="D692" s="32">
        <v>32</v>
      </c>
      <c r="E692" s="32">
        <v>62</v>
      </c>
      <c r="F692" s="32">
        <v>61</v>
      </c>
      <c r="G692" s="32">
        <v>0</v>
      </c>
      <c r="H692" s="32">
        <v>0</v>
      </c>
      <c r="I692" s="32">
        <v>155</v>
      </c>
      <c r="J692" s="27"/>
      <c r="K692" s="27"/>
      <c r="L692" s="99"/>
    </row>
    <row r="693" spans="2:12" x14ac:dyDescent="0.15">
      <c r="B693" s="25" t="s">
        <v>212</v>
      </c>
      <c r="C693" s="31">
        <v>0</v>
      </c>
      <c r="D693" s="32">
        <v>40</v>
      </c>
      <c r="E693" s="32">
        <v>65</v>
      </c>
      <c r="F693" s="32">
        <v>58</v>
      </c>
      <c r="G693" s="32">
        <v>0</v>
      </c>
      <c r="H693" s="32">
        <v>0</v>
      </c>
      <c r="I693" s="32">
        <v>163</v>
      </c>
      <c r="J693" s="27"/>
      <c r="K693" s="27"/>
      <c r="L693" s="99"/>
    </row>
    <row r="694" spans="2:12" x14ac:dyDescent="0.15">
      <c r="B694" s="25" t="s">
        <v>213</v>
      </c>
      <c r="C694" s="31">
        <v>0</v>
      </c>
      <c r="D694" s="32">
        <v>36</v>
      </c>
      <c r="E694" s="32">
        <v>58</v>
      </c>
      <c r="F694" s="32">
        <v>61</v>
      </c>
      <c r="G694" s="32">
        <v>0</v>
      </c>
      <c r="H694" s="32">
        <v>0</v>
      </c>
      <c r="I694" s="32">
        <v>155</v>
      </c>
      <c r="J694" s="27"/>
      <c r="K694" s="27"/>
      <c r="L694" s="99"/>
    </row>
    <row r="695" spans="2:12" x14ac:dyDescent="0.15">
      <c r="B695" s="25" t="s">
        <v>214</v>
      </c>
      <c r="C695" s="31">
        <v>0</v>
      </c>
      <c r="D695" s="32">
        <v>36</v>
      </c>
      <c r="E695" s="32">
        <v>56</v>
      </c>
      <c r="F695" s="32">
        <v>81</v>
      </c>
      <c r="G695" s="32">
        <v>0</v>
      </c>
      <c r="H695" s="32">
        <v>0</v>
      </c>
      <c r="I695" s="32">
        <v>173</v>
      </c>
      <c r="J695" s="27"/>
      <c r="K695" s="27"/>
      <c r="L695" s="99"/>
    </row>
    <row r="696" spans="2:12" x14ac:dyDescent="0.15">
      <c r="B696" s="25" t="s">
        <v>215</v>
      </c>
      <c r="C696" s="31">
        <v>0</v>
      </c>
      <c r="D696" s="32">
        <v>27</v>
      </c>
      <c r="E696" s="32">
        <v>50</v>
      </c>
      <c r="F696" s="32">
        <v>62</v>
      </c>
      <c r="G696" s="32">
        <v>0</v>
      </c>
      <c r="H696" s="32">
        <v>0</v>
      </c>
      <c r="I696" s="32">
        <v>139</v>
      </c>
      <c r="J696" s="27"/>
      <c r="K696" s="27"/>
      <c r="L696" s="99"/>
    </row>
    <row r="697" spans="2:12" x14ac:dyDescent="0.15">
      <c r="B697" s="25" t="s">
        <v>216</v>
      </c>
      <c r="C697" s="31">
        <v>0</v>
      </c>
      <c r="D697" s="32">
        <v>23</v>
      </c>
      <c r="E697" s="32">
        <v>64</v>
      </c>
      <c r="F697" s="32">
        <v>70</v>
      </c>
      <c r="G697" s="32">
        <v>0</v>
      </c>
      <c r="H697" s="32">
        <v>0</v>
      </c>
      <c r="I697" s="32">
        <v>157</v>
      </c>
      <c r="J697" s="27"/>
      <c r="K697" s="27"/>
      <c r="L697" s="99"/>
    </row>
    <row r="698" spans="2:12" x14ac:dyDescent="0.15">
      <c r="B698" s="25" t="s">
        <v>217</v>
      </c>
      <c r="C698" s="31">
        <v>0</v>
      </c>
      <c r="D698" s="32">
        <v>26</v>
      </c>
      <c r="E698" s="32">
        <v>84</v>
      </c>
      <c r="F698" s="32">
        <v>73</v>
      </c>
      <c r="G698" s="32">
        <v>0</v>
      </c>
      <c r="H698" s="32">
        <v>0</v>
      </c>
      <c r="I698" s="32">
        <v>183</v>
      </c>
      <c r="J698" s="27"/>
      <c r="K698" s="27"/>
      <c r="L698" s="99"/>
    </row>
    <row r="699" spans="2:12" x14ac:dyDescent="0.15">
      <c r="B699" s="25" t="s">
        <v>218</v>
      </c>
      <c r="C699" s="31">
        <v>0</v>
      </c>
      <c r="D699" s="32">
        <v>35</v>
      </c>
      <c r="E699" s="32">
        <v>62</v>
      </c>
      <c r="F699" s="32">
        <v>51</v>
      </c>
      <c r="G699" s="32">
        <v>0</v>
      </c>
      <c r="H699" s="32">
        <v>0</v>
      </c>
      <c r="I699" s="32">
        <v>148</v>
      </c>
      <c r="J699" s="27"/>
      <c r="K699" s="27"/>
      <c r="L699" s="99"/>
    </row>
    <row r="700" spans="2:12" x14ac:dyDescent="0.15">
      <c r="B700" s="25" t="s">
        <v>219</v>
      </c>
      <c r="C700" s="31">
        <v>0</v>
      </c>
      <c r="D700" s="32">
        <v>30</v>
      </c>
      <c r="E700" s="32">
        <v>58</v>
      </c>
      <c r="F700" s="32">
        <v>73</v>
      </c>
      <c r="G700" s="32">
        <v>0</v>
      </c>
      <c r="H700" s="32">
        <v>0</v>
      </c>
      <c r="I700" s="32">
        <v>161</v>
      </c>
      <c r="J700" s="27"/>
      <c r="K700" s="27"/>
      <c r="L700" s="99"/>
    </row>
    <row r="701" spans="2:12" x14ac:dyDescent="0.15">
      <c r="B701" s="25" t="s">
        <v>220</v>
      </c>
      <c r="C701" s="31">
        <v>0</v>
      </c>
      <c r="D701" s="32">
        <v>29</v>
      </c>
      <c r="E701" s="32">
        <v>57</v>
      </c>
      <c r="F701" s="32">
        <v>71</v>
      </c>
      <c r="G701" s="32">
        <v>0</v>
      </c>
      <c r="H701" s="32">
        <v>0</v>
      </c>
      <c r="I701" s="32">
        <v>157</v>
      </c>
      <c r="J701" s="27"/>
      <c r="K701" s="27"/>
      <c r="L701" s="99"/>
    </row>
    <row r="702" spans="2:12" x14ac:dyDescent="0.15">
      <c r="B702" s="25" t="s">
        <v>221</v>
      </c>
      <c r="C702" s="31">
        <v>0</v>
      </c>
      <c r="D702" s="32">
        <v>31</v>
      </c>
      <c r="E702" s="32">
        <v>68</v>
      </c>
      <c r="F702" s="32">
        <v>72</v>
      </c>
      <c r="G702" s="32">
        <v>0</v>
      </c>
      <c r="H702" s="32">
        <v>0</v>
      </c>
      <c r="I702" s="32">
        <v>171</v>
      </c>
      <c r="J702" s="27"/>
      <c r="K702" s="27"/>
      <c r="L702" s="99"/>
    </row>
    <row r="703" spans="2:12" x14ac:dyDescent="0.15">
      <c r="B703" s="25" t="s">
        <v>222</v>
      </c>
      <c r="C703" s="31">
        <v>0</v>
      </c>
      <c r="D703" s="32">
        <v>25</v>
      </c>
      <c r="E703" s="32">
        <v>71</v>
      </c>
      <c r="F703" s="32">
        <v>58</v>
      </c>
      <c r="G703" s="32">
        <v>0</v>
      </c>
      <c r="H703" s="32">
        <v>0</v>
      </c>
      <c r="I703" s="32">
        <v>154</v>
      </c>
      <c r="J703" s="27"/>
      <c r="K703" s="27"/>
      <c r="L703" s="99"/>
    </row>
    <row r="704" spans="2:12" x14ac:dyDescent="0.15">
      <c r="B704" s="25" t="s">
        <v>223</v>
      </c>
      <c r="C704" s="31">
        <v>0</v>
      </c>
      <c r="D704" s="32">
        <v>23</v>
      </c>
      <c r="E704" s="32">
        <v>70</v>
      </c>
      <c r="F704" s="32">
        <v>58</v>
      </c>
      <c r="G704" s="32">
        <v>0</v>
      </c>
      <c r="H704" s="32">
        <v>0</v>
      </c>
      <c r="I704" s="32">
        <v>151</v>
      </c>
      <c r="J704" s="27"/>
      <c r="K704" s="27"/>
      <c r="L704" s="99"/>
    </row>
    <row r="705" spans="1:12" x14ac:dyDescent="0.15">
      <c r="B705" s="25" t="s">
        <v>224</v>
      </c>
      <c r="C705" s="31">
        <v>0</v>
      </c>
      <c r="D705" s="32">
        <v>26</v>
      </c>
      <c r="E705" s="32">
        <v>62</v>
      </c>
      <c r="F705" s="32">
        <v>63</v>
      </c>
      <c r="G705" s="32">
        <v>0</v>
      </c>
      <c r="H705" s="32">
        <v>0</v>
      </c>
      <c r="I705" s="32">
        <v>151</v>
      </c>
      <c r="J705" s="27"/>
      <c r="K705" s="27"/>
      <c r="L705" s="99"/>
    </row>
    <row r="706" spans="1:12" x14ac:dyDescent="0.15">
      <c r="B706" s="25" t="s">
        <v>225</v>
      </c>
      <c r="C706" s="31">
        <v>0</v>
      </c>
      <c r="D706" s="32">
        <v>30</v>
      </c>
      <c r="E706" s="32">
        <v>75</v>
      </c>
      <c r="F706" s="32">
        <v>81</v>
      </c>
      <c r="G706" s="32">
        <v>0</v>
      </c>
      <c r="H706" s="32">
        <v>0</v>
      </c>
      <c r="I706" s="32">
        <v>186</v>
      </c>
      <c r="J706" s="27"/>
      <c r="K706" s="27"/>
      <c r="L706" s="99"/>
    </row>
    <row r="707" spans="1:12" x14ac:dyDescent="0.15">
      <c r="B707" s="25" t="s">
        <v>226</v>
      </c>
      <c r="C707" s="31">
        <v>0</v>
      </c>
      <c r="D707" s="32">
        <v>28</v>
      </c>
      <c r="E707" s="32">
        <v>69</v>
      </c>
      <c r="F707" s="32">
        <v>76</v>
      </c>
      <c r="G707" s="32">
        <v>0</v>
      </c>
      <c r="H707" s="32">
        <v>0</v>
      </c>
      <c r="I707" s="32">
        <v>173</v>
      </c>
      <c r="J707" s="27"/>
      <c r="K707" s="27"/>
      <c r="L707" s="99"/>
    </row>
    <row r="708" spans="1:12" x14ac:dyDescent="0.15">
      <c r="B708" s="25" t="s">
        <v>227</v>
      </c>
      <c r="C708" s="31">
        <v>0</v>
      </c>
      <c r="D708" s="32">
        <v>24</v>
      </c>
      <c r="E708" s="32">
        <v>69</v>
      </c>
      <c r="F708" s="32">
        <v>68</v>
      </c>
      <c r="G708" s="32">
        <v>0</v>
      </c>
      <c r="H708" s="32">
        <v>0</v>
      </c>
      <c r="I708" s="32">
        <v>161</v>
      </c>
      <c r="J708" s="27"/>
      <c r="K708" s="27"/>
      <c r="L708" s="99"/>
    </row>
    <row r="709" spans="1:12" x14ac:dyDescent="0.15">
      <c r="B709" s="25" t="s">
        <v>228</v>
      </c>
      <c r="C709" s="31">
        <v>0</v>
      </c>
      <c r="D709" s="32">
        <v>16</v>
      </c>
      <c r="E709" s="32">
        <v>76</v>
      </c>
      <c r="F709" s="32">
        <v>57</v>
      </c>
      <c r="G709" s="32">
        <v>0</v>
      </c>
      <c r="H709" s="32">
        <v>0</v>
      </c>
      <c r="I709" s="32">
        <v>149</v>
      </c>
      <c r="J709" s="27"/>
      <c r="K709" s="27"/>
      <c r="L709" s="99"/>
    </row>
    <row r="710" spans="1:12" x14ac:dyDescent="0.15">
      <c r="B710" s="25" t="s">
        <v>229</v>
      </c>
      <c r="C710" s="31">
        <v>0</v>
      </c>
      <c r="D710" s="32">
        <v>26</v>
      </c>
      <c r="E710" s="32">
        <v>61</v>
      </c>
      <c r="F710" s="32">
        <v>60</v>
      </c>
      <c r="G710" s="32">
        <v>0</v>
      </c>
      <c r="H710" s="32">
        <v>0</v>
      </c>
      <c r="I710" s="32">
        <v>147</v>
      </c>
      <c r="J710" s="27"/>
      <c r="K710" s="27"/>
      <c r="L710" s="99"/>
    </row>
    <row r="711" spans="1:12" x14ac:dyDescent="0.15">
      <c r="B711" s="25" t="s">
        <v>230</v>
      </c>
      <c r="C711" s="31">
        <v>0</v>
      </c>
      <c r="D711" s="32">
        <v>29</v>
      </c>
      <c r="E711" s="32">
        <v>62</v>
      </c>
      <c r="F711" s="32">
        <v>59</v>
      </c>
      <c r="G711" s="32">
        <v>0</v>
      </c>
      <c r="H711" s="32">
        <v>0</v>
      </c>
      <c r="I711" s="32">
        <v>150</v>
      </c>
      <c r="J711" s="27"/>
      <c r="K711" s="27"/>
      <c r="L711" s="99"/>
    </row>
    <row r="712" spans="1:12" x14ac:dyDescent="0.15">
      <c r="B712" s="25" t="s">
        <v>231</v>
      </c>
      <c r="C712" s="31">
        <v>0</v>
      </c>
      <c r="D712" s="32">
        <v>17</v>
      </c>
      <c r="E712" s="32">
        <v>64</v>
      </c>
      <c r="F712" s="32">
        <v>50</v>
      </c>
      <c r="G712" s="32">
        <v>0</v>
      </c>
      <c r="H712" s="32">
        <v>0</v>
      </c>
      <c r="I712" s="32">
        <v>131</v>
      </c>
      <c r="J712" s="27"/>
      <c r="K712" s="27"/>
      <c r="L712" s="99"/>
    </row>
    <row r="713" spans="1:12" x14ac:dyDescent="0.15">
      <c r="B713" s="25" t="s">
        <v>232</v>
      </c>
      <c r="C713" s="31">
        <v>0</v>
      </c>
      <c r="D713" s="32">
        <v>19</v>
      </c>
      <c r="E713" s="32">
        <v>57</v>
      </c>
      <c r="F713" s="32">
        <v>66</v>
      </c>
      <c r="G713" s="32">
        <v>0</v>
      </c>
      <c r="H713" s="32">
        <v>0</v>
      </c>
      <c r="I713" s="32">
        <v>142</v>
      </c>
      <c r="J713" s="27"/>
      <c r="K713" s="27"/>
      <c r="L713" s="99"/>
    </row>
    <row r="714" spans="1:12" x14ac:dyDescent="0.15">
      <c r="A714" s="136"/>
      <c r="B714" s="25" t="s">
        <v>233</v>
      </c>
      <c r="C714" s="31">
        <v>0</v>
      </c>
      <c r="D714" s="32">
        <v>20</v>
      </c>
      <c r="E714" s="32">
        <v>55</v>
      </c>
      <c r="F714" s="32">
        <v>45</v>
      </c>
      <c r="G714" s="32">
        <v>0</v>
      </c>
      <c r="H714" s="32">
        <v>0</v>
      </c>
      <c r="I714" s="32">
        <v>120</v>
      </c>
      <c r="J714" s="27"/>
      <c r="K714" s="27"/>
      <c r="L714" s="99"/>
    </row>
    <row r="715" spans="1:12" x14ac:dyDescent="0.15">
      <c r="A715" s="136"/>
      <c r="B715" s="25" t="s">
        <v>234</v>
      </c>
      <c r="C715" s="31">
        <v>0</v>
      </c>
      <c r="D715" s="32">
        <v>21</v>
      </c>
      <c r="E715" s="32">
        <v>58</v>
      </c>
      <c r="F715" s="32">
        <v>49</v>
      </c>
      <c r="G715" s="32">
        <v>0</v>
      </c>
      <c r="H715" s="32">
        <v>0</v>
      </c>
      <c r="I715" s="32">
        <v>128</v>
      </c>
      <c r="J715" s="27"/>
      <c r="K715" s="27"/>
      <c r="L715" s="99"/>
    </row>
    <row r="716" spans="1:12" x14ac:dyDescent="0.15">
      <c r="A716" s="136"/>
      <c r="B716" s="25" t="s">
        <v>235</v>
      </c>
      <c r="C716" s="31">
        <v>0</v>
      </c>
      <c r="D716" s="32">
        <v>24</v>
      </c>
      <c r="E716" s="32">
        <v>65</v>
      </c>
      <c r="F716" s="32">
        <v>65</v>
      </c>
      <c r="G716" s="32">
        <v>0</v>
      </c>
      <c r="H716" s="32">
        <v>0</v>
      </c>
      <c r="I716" s="32">
        <v>154</v>
      </c>
      <c r="J716" s="27"/>
      <c r="K716" s="27"/>
      <c r="L716" s="99"/>
    </row>
    <row r="717" spans="1:12" x14ac:dyDescent="0.15">
      <c r="A717" s="136"/>
      <c r="B717" s="25" t="s">
        <v>236</v>
      </c>
      <c r="C717" s="31">
        <v>0</v>
      </c>
      <c r="D717" s="32">
        <v>14</v>
      </c>
      <c r="E717" s="32">
        <v>54</v>
      </c>
      <c r="F717" s="32">
        <v>57</v>
      </c>
      <c r="G717" s="32">
        <v>0</v>
      </c>
      <c r="H717" s="32">
        <v>0</v>
      </c>
      <c r="I717" s="32">
        <v>125</v>
      </c>
      <c r="J717" s="27"/>
      <c r="K717" s="27"/>
      <c r="L717" s="99"/>
    </row>
    <row r="718" spans="1:12" x14ac:dyDescent="0.15">
      <c r="A718" s="136"/>
      <c r="B718" s="25" t="s">
        <v>237</v>
      </c>
      <c r="C718" s="31">
        <v>0</v>
      </c>
      <c r="D718" s="32">
        <v>18</v>
      </c>
      <c r="E718" s="32">
        <v>49</v>
      </c>
      <c r="F718" s="32">
        <v>45</v>
      </c>
      <c r="G718" s="32">
        <v>0</v>
      </c>
      <c r="H718" s="32">
        <v>0</v>
      </c>
      <c r="I718" s="32">
        <v>112</v>
      </c>
      <c r="J718" s="27"/>
      <c r="K718" s="27"/>
      <c r="L718" s="99"/>
    </row>
    <row r="719" spans="1:12" x14ac:dyDescent="0.15">
      <c r="A719" s="136"/>
      <c r="B719" s="25" t="s">
        <v>238</v>
      </c>
      <c r="C719" s="31">
        <v>0</v>
      </c>
      <c r="D719" s="32">
        <v>24</v>
      </c>
      <c r="E719" s="32">
        <v>55</v>
      </c>
      <c r="F719" s="32">
        <v>53</v>
      </c>
      <c r="G719" s="32">
        <v>0</v>
      </c>
      <c r="H719" s="32">
        <v>0</v>
      </c>
      <c r="I719" s="32">
        <v>132</v>
      </c>
      <c r="J719" s="27"/>
      <c r="K719" s="27"/>
      <c r="L719" s="99"/>
    </row>
    <row r="720" spans="1:12" x14ac:dyDescent="0.15">
      <c r="A720" s="136"/>
      <c r="B720" s="25" t="s">
        <v>239</v>
      </c>
      <c r="C720" s="31">
        <v>0</v>
      </c>
      <c r="D720" s="32">
        <v>22</v>
      </c>
      <c r="E720" s="32">
        <v>52</v>
      </c>
      <c r="F720" s="32">
        <v>63</v>
      </c>
      <c r="G720" s="32">
        <v>0</v>
      </c>
      <c r="H720" s="32">
        <v>0</v>
      </c>
      <c r="I720" s="32">
        <v>137</v>
      </c>
      <c r="J720" s="27"/>
      <c r="K720" s="27"/>
      <c r="L720" s="99"/>
    </row>
    <row r="721" spans="1:12" x14ac:dyDescent="0.15">
      <c r="A721" s="136"/>
      <c r="B721" s="25" t="s">
        <v>240</v>
      </c>
      <c r="C721" s="31">
        <v>0</v>
      </c>
      <c r="D721" s="32">
        <v>24</v>
      </c>
      <c r="E721" s="32">
        <v>53</v>
      </c>
      <c r="F721" s="32">
        <v>54</v>
      </c>
      <c r="G721" s="32">
        <v>0</v>
      </c>
      <c r="H721" s="32">
        <v>0</v>
      </c>
      <c r="I721" s="32">
        <v>131</v>
      </c>
      <c r="J721" s="27"/>
      <c r="K721" s="27"/>
      <c r="L721" s="99"/>
    </row>
    <row r="722" spans="1:12" x14ac:dyDescent="0.15">
      <c r="A722" s="136"/>
      <c r="B722" s="25" t="s">
        <v>241</v>
      </c>
      <c r="C722" s="31">
        <v>0</v>
      </c>
      <c r="D722" s="32">
        <v>30</v>
      </c>
      <c r="E722" s="32">
        <v>47</v>
      </c>
      <c r="F722" s="32">
        <v>59</v>
      </c>
      <c r="G722" s="32">
        <v>0</v>
      </c>
      <c r="H722" s="32">
        <v>0</v>
      </c>
      <c r="I722" s="32">
        <v>136</v>
      </c>
      <c r="J722" s="27"/>
      <c r="K722" s="27"/>
      <c r="L722" s="99"/>
    </row>
    <row r="723" spans="1:12" x14ac:dyDescent="0.15">
      <c r="A723" s="136"/>
      <c r="B723" s="25" t="s">
        <v>242</v>
      </c>
      <c r="C723" s="31">
        <v>0</v>
      </c>
      <c r="D723" s="32">
        <v>26</v>
      </c>
      <c r="E723" s="32">
        <v>54</v>
      </c>
      <c r="F723" s="32">
        <v>78</v>
      </c>
      <c r="G723" s="32">
        <v>0</v>
      </c>
      <c r="H723" s="32">
        <v>0</v>
      </c>
      <c r="I723" s="32">
        <v>158</v>
      </c>
      <c r="J723" s="27"/>
      <c r="K723" s="27"/>
      <c r="L723" s="99"/>
    </row>
    <row r="724" spans="1:12" x14ac:dyDescent="0.15">
      <c r="A724" s="136"/>
      <c r="B724" s="25" t="s">
        <v>243</v>
      </c>
      <c r="C724" s="31">
        <v>0</v>
      </c>
      <c r="D724" s="32">
        <v>20</v>
      </c>
      <c r="E724" s="32">
        <v>67</v>
      </c>
      <c r="F724" s="32">
        <v>60</v>
      </c>
      <c r="G724" s="32">
        <v>0</v>
      </c>
      <c r="H724" s="32">
        <v>0</v>
      </c>
      <c r="I724" s="32">
        <v>147</v>
      </c>
      <c r="J724" s="27"/>
      <c r="K724" s="27"/>
      <c r="L724" s="99"/>
    </row>
    <row r="725" spans="1:12" x14ac:dyDescent="0.15">
      <c r="A725" s="136"/>
      <c r="B725" s="25" t="s">
        <v>244</v>
      </c>
      <c r="C725" s="31">
        <v>0</v>
      </c>
      <c r="D725" s="32">
        <v>22</v>
      </c>
      <c r="E725" s="32">
        <v>62</v>
      </c>
      <c r="F725" s="32">
        <v>61</v>
      </c>
      <c r="G725" s="32">
        <v>0</v>
      </c>
      <c r="H725" s="32">
        <v>0</v>
      </c>
      <c r="I725" s="32">
        <v>145</v>
      </c>
      <c r="J725" s="27"/>
      <c r="K725" s="27"/>
      <c r="L725" s="99"/>
    </row>
    <row r="726" spans="1:12" x14ac:dyDescent="0.15">
      <c r="A726" s="136"/>
      <c r="B726" s="25" t="s">
        <v>245</v>
      </c>
      <c r="C726" s="31">
        <v>0</v>
      </c>
      <c r="D726" s="32">
        <v>26</v>
      </c>
      <c r="E726" s="32">
        <v>71</v>
      </c>
      <c r="F726" s="32">
        <v>59</v>
      </c>
      <c r="G726" s="32">
        <v>0</v>
      </c>
      <c r="H726" s="32">
        <v>0</v>
      </c>
      <c r="I726" s="32">
        <v>156</v>
      </c>
      <c r="J726" s="27"/>
      <c r="K726" s="27"/>
      <c r="L726" s="99"/>
    </row>
    <row r="727" spans="1:12" x14ac:dyDescent="0.15">
      <c r="A727" s="136"/>
      <c r="B727" s="25" t="s">
        <v>246</v>
      </c>
      <c r="C727" s="31">
        <v>0</v>
      </c>
      <c r="D727" s="32">
        <v>15</v>
      </c>
      <c r="E727" s="32">
        <v>90</v>
      </c>
      <c r="F727" s="32">
        <v>50</v>
      </c>
      <c r="G727" s="32">
        <v>0</v>
      </c>
      <c r="H727" s="32">
        <v>0</v>
      </c>
      <c r="I727" s="32">
        <v>155</v>
      </c>
      <c r="J727" s="27"/>
      <c r="K727" s="27"/>
      <c r="L727" s="99"/>
    </row>
    <row r="728" spans="1:12" x14ac:dyDescent="0.15">
      <c r="A728" s="136"/>
      <c r="B728" s="25" t="s">
        <v>247</v>
      </c>
      <c r="C728" s="31">
        <v>0</v>
      </c>
      <c r="D728" s="32">
        <v>17</v>
      </c>
      <c r="E728" s="32">
        <v>80</v>
      </c>
      <c r="F728" s="32">
        <v>54</v>
      </c>
      <c r="G728" s="32">
        <v>0</v>
      </c>
      <c r="H728" s="32">
        <v>0</v>
      </c>
      <c r="I728" s="32">
        <v>151</v>
      </c>
      <c r="J728" s="27"/>
      <c r="K728" s="27"/>
      <c r="L728" s="99"/>
    </row>
    <row r="729" spans="1:12" x14ac:dyDescent="0.15">
      <c r="A729" s="136"/>
      <c r="B729" s="25" t="s">
        <v>248</v>
      </c>
      <c r="C729" s="31">
        <v>0</v>
      </c>
      <c r="D729" s="32">
        <v>19</v>
      </c>
      <c r="E729" s="32">
        <v>58</v>
      </c>
      <c r="F729" s="32">
        <v>63</v>
      </c>
      <c r="G729" s="32">
        <v>0</v>
      </c>
      <c r="H729" s="32">
        <v>0</v>
      </c>
      <c r="I729" s="32">
        <v>140</v>
      </c>
      <c r="J729" s="27"/>
      <c r="K729" s="27"/>
      <c r="L729" s="99"/>
    </row>
    <row r="730" spans="1:12" x14ac:dyDescent="0.15">
      <c r="A730" s="136"/>
      <c r="B730" s="25" t="s">
        <v>249</v>
      </c>
      <c r="C730" s="31">
        <v>0</v>
      </c>
      <c r="D730" s="32">
        <v>21</v>
      </c>
      <c r="E730" s="32">
        <v>61</v>
      </c>
      <c r="F730" s="32">
        <v>61</v>
      </c>
      <c r="G730" s="32">
        <v>0</v>
      </c>
      <c r="H730" s="32">
        <v>0</v>
      </c>
      <c r="I730" s="32">
        <v>143</v>
      </c>
      <c r="J730" s="27"/>
      <c r="K730" s="27"/>
      <c r="L730" s="99"/>
    </row>
    <row r="731" spans="1:12" x14ac:dyDescent="0.15">
      <c r="A731" s="136"/>
      <c r="B731" s="25" t="s">
        <v>250</v>
      </c>
      <c r="C731" s="31">
        <v>0</v>
      </c>
      <c r="D731" s="32">
        <v>23</v>
      </c>
      <c r="E731" s="32">
        <v>71</v>
      </c>
      <c r="F731" s="32">
        <v>43</v>
      </c>
      <c r="G731" s="32">
        <v>0</v>
      </c>
      <c r="H731" s="32">
        <v>0</v>
      </c>
      <c r="I731" s="32">
        <v>137</v>
      </c>
      <c r="J731" s="27"/>
      <c r="K731" s="27"/>
      <c r="L731" s="99"/>
    </row>
    <row r="732" spans="1:12" x14ac:dyDescent="0.15">
      <c r="A732" s="136"/>
      <c r="B732" s="25" t="s">
        <v>251</v>
      </c>
      <c r="C732" s="31">
        <v>0</v>
      </c>
      <c r="D732" s="32">
        <v>17</v>
      </c>
      <c r="E732" s="32">
        <v>85</v>
      </c>
      <c r="F732" s="32">
        <v>66</v>
      </c>
      <c r="G732" s="32">
        <v>0</v>
      </c>
      <c r="H732" s="32">
        <v>0</v>
      </c>
      <c r="I732" s="32">
        <v>168</v>
      </c>
      <c r="J732" s="27"/>
      <c r="K732" s="27"/>
      <c r="L732" s="99"/>
    </row>
    <row r="733" spans="1:12" x14ac:dyDescent="0.15">
      <c r="A733" s="136"/>
      <c r="B733" s="25" t="s">
        <v>252</v>
      </c>
      <c r="C733" s="31">
        <v>0</v>
      </c>
      <c r="D733" s="32">
        <v>22</v>
      </c>
      <c r="E733" s="32">
        <v>73</v>
      </c>
      <c r="F733" s="32">
        <v>46</v>
      </c>
      <c r="G733" s="32">
        <v>0</v>
      </c>
      <c r="H733" s="32">
        <v>0</v>
      </c>
      <c r="I733" s="32">
        <v>141</v>
      </c>
      <c r="J733" s="27"/>
      <c r="K733" s="27"/>
      <c r="L733" s="99"/>
    </row>
    <row r="734" spans="1:12" x14ac:dyDescent="0.15">
      <c r="A734" s="136"/>
      <c r="B734" s="25" t="s">
        <v>253</v>
      </c>
      <c r="C734" s="31">
        <v>0</v>
      </c>
      <c r="D734" s="32">
        <v>30</v>
      </c>
      <c r="E734" s="32">
        <v>67</v>
      </c>
      <c r="F734" s="32">
        <v>61</v>
      </c>
      <c r="G734" s="32">
        <v>0</v>
      </c>
      <c r="H734" s="32">
        <v>0</v>
      </c>
      <c r="I734" s="32">
        <v>158</v>
      </c>
      <c r="J734" s="27"/>
      <c r="K734" s="27"/>
      <c r="L734" s="99"/>
    </row>
    <row r="735" spans="1:12" x14ac:dyDescent="0.15">
      <c r="A735" s="136"/>
      <c r="B735" s="25" t="s">
        <v>254</v>
      </c>
      <c r="C735" s="31">
        <v>0</v>
      </c>
      <c r="D735" s="32">
        <v>35</v>
      </c>
      <c r="E735" s="32">
        <v>64</v>
      </c>
      <c r="F735" s="32">
        <v>56</v>
      </c>
      <c r="G735" s="32">
        <v>0</v>
      </c>
      <c r="H735" s="32">
        <v>0</v>
      </c>
      <c r="I735" s="32">
        <v>155</v>
      </c>
      <c r="J735" s="27"/>
      <c r="K735" s="27"/>
      <c r="L735" s="99"/>
    </row>
    <row r="736" spans="1:12" x14ac:dyDescent="0.15">
      <c r="A736" s="136"/>
      <c r="B736" s="25" t="s">
        <v>255</v>
      </c>
      <c r="C736" s="31">
        <v>0</v>
      </c>
      <c r="D736" s="32">
        <v>35</v>
      </c>
      <c r="E736" s="32">
        <v>86</v>
      </c>
      <c r="F736" s="32">
        <v>63</v>
      </c>
      <c r="G736" s="32">
        <v>0</v>
      </c>
      <c r="H736" s="32">
        <v>0</v>
      </c>
      <c r="I736" s="32">
        <v>184</v>
      </c>
      <c r="J736" s="27"/>
      <c r="K736" s="27"/>
      <c r="L736" s="99"/>
    </row>
    <row r="737" spans="1:12" x14ac:dyDescent="0.15">
      <c r="A737" s="136"/>
      <c r="B737" s="25" t="s">
        <v>256</v>
      </c>
      <c r="C737" s="31">
        <v>0</v>
      </c>
      <c r="D737" s="32">
        <v>32</v>
      </c>
      <c r="E737" s="32">
        <v>81</v>
      </c>
      <c r="F737" s="32">
        <v>64</v>
      </c>
      <c r="G737" s="32">
        <v>0</v>
      </c>
      <c r="H737" s="32">
        <v>0</v>
      </c>
      <c r="I737" s="32">
        <v>177</v>
      </c>
      <c r="J737" s="27"/>
      <c r="K737" s="27"/>
      <c r="L737" s="99"/>
    </row>
    <row r="738" spans="1:12" x14ac:dyDescent="0.15">
      <c r="A738" s="136"/>
      <c r="B738" s="25" t="s">
        <v>257</v>
      </c>
      <c r="C738" s="31">
        <v>0</v>
      </c>
      <c r="D738" s="32">
        <v>25</v>
      </c>
      <c r="E738" s="32">
        <v>63</v>
      </c>
      <c r="F738" s="32">
        <v>52</v>
      </c>
      <c r="G738" s="32">
        <v>0</v>
      </c>
      <c r="H738" s="32">
        <v>0</v>
      </c>
      <c r="I738" s="32">
        <v>140</v>
      </c>
      <c r="J738" s="27"/>
      <c r="K738" s="27"/>
      <c r="L738" s="99"/>
    </row>
    <row r="739" spans="1:12" x14ac:dyDescent="0.15">
      <c r="A739" s="136"/>
      <c r="B739" s="25" t="s">
        <v>258</v>
      </c>
      <c r="C739" s="31">
        <v>0</v>
      </c>
      <c r="D739" s="32">
        <v>13</v>
      </c>
      <c r="E739" s="32">
        <v>49</v>
      </c>
      <c r="F739" s="32">
        <v>57</v>
      </c>
      <c r="G739" s="32">
        <v>0</v>
      </c>
      <c r="H739" s="32">
        <v>0</v>
      </c>
      <c r="I739" s="32">
        <v>119</v>
      </c>
      <c r="J739" s="27"/>
      <c r="K739" s="27"/>
      <c r="L739" s="99"/>
    </row>
    <row r="740" spans="1:12" x14ac:dyDescent="0.15">
      <c r="A740" s="136"/>
      <c r="B740" s="25" t="s">
        <v>259</v>
      </c>
      <c r="C740" s="31">
        <v>0</v>
      </c>
      <c r="D740" s="32">
        <v>33</v>
      </c>
      <c r="E740" s="32">
        <v>97</v>
      </c>
      <c r="F740" s="32">
        <v>70</v>
      </c>
      <c r="G740" s="32">
        <v>0</v>
      </c>
      <c r="H740" s="32">
        <v>0</v>
      </c>
      <c r="I740" s="32">
        <v>200</v>
      </c>
      <c r="J740" s="27"/>
      <c r="K740" s="27"/>
      <c r="L740" s="99"/>
    </row>
    <row r="741" spans="1:12" x14ac:dyDescent="0.15">
      <c r="A741" s="136"/>
      <c r="B741" s="25" t="s">
        <v>260</v>
      </c>
      <c r="C741" s="31">
        <v>0</v>
      </c>
      <c r="D741" s="32">
        <v>43</v>
      </c>
      <c r="E741" s="32">
        <v>101</v>
      </c>
      <c r="F741" s="32">
        <v>64</v>
      </c>
      <c r="G741" s="32">
        <v>0</v>
      </c>
      <c r="H741" s="32">
        <v>0</v>
      </c>
      <c r="I741" s="32">
        <v>208</v>
      </c>
      <c r="J741" s="27"/>
      <c r="K741" s="27"/>
      <c r="L741" s="99"/>
    </row>
    <row r="742" spans="1:12" x14ac:dyDescent="0.15">
      <c r="A742" s="136"/>
      <c r="B742" s="25" t="s">
        <v>261</v>
      </c>
      <c r="C742" s="31">
        <v>0</v>
      </c>
      <c r="D742" s="32">
        <v>39</v>
      </c>
      <c r="E742" s="32">
        <v>92</v>
      </c>
      <c r="F742" s="32">
        <v>73</v>
      </c>
      <c r="G742" s="32">
        <v>0</v>
      </c>
      <c r="H742" s="32">
        <v>0</v>
      </c>
      <c r="I742" s="32">
        <v>204</v>
      </c>
      <c r="J742" s="27"/>
      <c r="K742" s="27"/>
      <c r="L742" s="99"/>
    </row>
    <row r="743" spans="1:12" x14ac:dyDescent="0.15">
      <c r="A743" s="136"/>
      <c r="B743" s="25" t="s">
        <v>262</v>
      </c>
      <c r="C743" s="31">
        <v>0</v>
      </c>
      <c r="D743" s="32">
        <v>38</v>
      </c>
      <c r="E743" s="32">
        <v>104</v>
      </c>
      <c r="F743" s="32">
        <v>58</v>
      </c>
      <c r="G743" s="32">
        <v>0</v>
      </c>
      <c r="H743" s="32">
        <v>0</v>
      </c>
      <c r="I743" s="32">
        <v>200</v>
      </c>
      <c r="J743" s="27"/>
      <c r="K743" s="27"/>
      <c r="L743" s="99"/>
    </row>
    <row r="744" spans="1:12" x14ac:dyDescent="0.15">
      <c r="A744" s="136"/>
      <c r="B744" s="25" t="s">
        <v>263</v>
      </c>
      <c r="C744" s="31">
        <v>0</v>
      </c>
      <c r="D744" s="32">
        <v>28</v>
      </c>
      <c r="E744" s="32">
        <v>93</v>
      </c>
      <c r="F744" s="32">
        <v>62</v>
      </c>
      <c r="G744" s="32">
        <v>0</v>
      </c>
      <c r="H744" s="32">
        <v>0</v>
      </c>
      <c r="I744" s="32">
        <v>183</v>
      </c>
      <c r="J744" s="27"/>
      <c r="K744" s="27"/>
      <c r="L744" s="99"/>
    </row>
    <row r="745" spans="1:12" x14ac:dyDescent="0.15">
      <c r="A745" s="136"/>
      <c r="B745" s="25" t="s">
        <v>264</v>
      </c>
      <c r="C745" s="31">
        <v>0</v>
      </c>
      <c r="D745" s="32">
        <v>30</v>
      </c>
      <c r="E745" s="32">
        <v>86</v>
      </c>
      <c r="F745" s="32">
        <v>50</v>
      </c>
      <c r="G745" s="32">
        <v>0</v>
      </c>
      <c r="H745" s="32">
        <v>0</v>
      </c>
      <c r="I745" s="32">
        <v>166</v>
      </c>
      <c r="J745" s="27"/>
      <c r="K745" s="27"/>
      <c r="L745" s="99"/>
    </row>
    <row r="746" spans="1:12" x14ac:dyDescent="0.15">
      <c r="A746" s="136"/>
      <c r="B746" s="25" t="s">
        <v>265</v>
      </c>
      <c r="C746" s="31">
        <v>0</v>
      </c>
      <c r="D746" s="32">
        <v>28</v>
      </c>
      <c r="E746" s="32">
        <v>79</v>
      </c>
      <c r="F746" s="32">
        <v>59</v>
      </c>
      <c r="G746" s="32">
        <v>0</v>
      </c>
      <c r="H746" s="32">
        <v>0</v>
      </c>
      <c r="I746" s="32">
        <v>166</v>
      </c>
      <c r="J746" s="27"/>
      <c r="K746" s="27"/>
      <c r="L746" s="99"/>
    </row>
    <row r="747" spans="1:12" x14ac:dyDescent="0.15">
      <c r="A747" s="136"/>
      <c r="B747" s="25" t="s">
        <v>266</v>
      </c>
      <c r="C747" s="31">
        <v>0</v>
      </c>
      <c r="D747" s="32">
        <v>32</v>
      </c>
      <c r="E747" s="32">
        <v>86</v>
      </c>
      <c r="F747" s="32">
        <v>69</v>
      </c>
      <c r="G747" s="32">
        <v>0</v>
      </c>
      <c r="H747" s="32">
        <v>0</v>
      </c>
      <c r="I747" s="32">
        <v>187</v>
      </c>
      <c r="J747" s="27"/>
      <c r="K747" s="27"/>
      <c r="L747" s="99"/>
    </row>
    <row r="748" spans="1:12" x14ac:dyDescent="0.15">
      <c r="A748" s="136"/>
      <c r="B748" s="25" t="s">
        <v>267</v>
      </c>
      <c r="C748" s="31">
        <v>0</v>
      </c>
      <c r="D748" s="32">
        <v>38</v>
      </c>
      <c r="E748" s="32">
        <v>82</v>
      </c>
      <c r="F748" s="32">
        <v>71</v>
      </c>
      <c r="G748" s="32">
        <v>0</v>
      </c>
      <c r="H748" s="32">
        <v>0</v>
      </c>
      <c r="I748" s="32">
        <v>191</v>
      </c>
      <c r="J748" s="27"/>
      <c r="K748" s="27"/>
      <c r="L748" s="99"/>
    </row>
    <row r="749" spans="1:12" x14ac:dyDescent="0.15">
      <c r="A749" s="136"/>
      <c r="B749" s="25" t="s">
        <v>268</v>
      </c>
      <c r="C749" s="31">
        <v>0</v>
      </c>
      <c r="D749" s="32">
        <v>31</v>
      </c>
      <c r="E749" s="32">
        <v>68</v>
      </c>
      <c r="F749" s="32">
        <v>53</v>
      </c>
      <c r="G749" s="32">
        <v>0</v>
      </c>
      <c r="H749" s="32">
        <v>0</v>
      </c>
      <c r="I749" s="32">
        <v>152</v>
      </c>
      <c r="J749" s="27"/>
      <c r="K749" s="27"/>
      <c r="L749" s="99"/>
    </row>
    <row r="750" spans="1:12" x14ac:dyDescent="0.15">
      <c r="A750" s="136"/>
      <c r="B750" s="25" t="s">
        <v>269</v>
      </c>
      <c r="C750" s="31">
        <v>0</v>
      </c>
      <c r="D750" s="32">
        <v>33</v>
      </c>
      <c r="E750" s="32">
        <v>90</v>
      </c>
      <c r="F750" s="32">
        <v>73</v>
      </c>
      <c r="G750" s="32">
        <v>0</v>
      </c>
      <c r="H750" s="32">
        <v>0</v>
      </c>
      <c r="I750" s="32">
        <v>196</v>
      </c>
      <c r="J750" s="27"/>
      <c r="K750" s="27"/>
      <c r="L750" s="99"/>
    </row>
    <row r="751" spans="1:12" x14ac:dyDescent="0.15">
      <c r="A751" s="136"/>
      <c r="B751" s="25" t="s">
        <v>270</v>
      </c>
      <c r="C751" s="31">
        <v>0</v>
      </c>
      <c r="D751" s="32">
        <v>21</v>
      </c>
      <c r="E751" s="32">
        <v>77</v>
      </c>
      <c r="F751" s="32">
        <v>73</v>
      </c>
      <c r="G751" s="32">
        <v>0</v>
      </c>
      <c r="H751" s="32">
        <v>0</v>
      </c>
      <c r="I751" s="32">
        <v>171</v>
      </c>
      <c r="J751" s="27"/>
      <c r="K751" s="27"/>
      <c r="L751" s="99"/>
    </row>
    <row r="752" spans="1:12" x14ac:dyDescent="0.15">
      <c r="A752" s="136"/>
      <c r="B752" s="25" t="s">
        <v>271</v>
      </c>
      <c r="C752" s="31">
        <v>0</v>
      </c>
      <c r="D752" s="32">
        <v>19</v>
      </c>
      <c r="E752" s="32">
        <v>77</v>
      </c>
      <c r="F752" s="32">
        <v>70</v>
      </c>
      <c r="G752" s="32">
        <v>0</v>
      </c>
      <c r="H752" s="32">
        <v>0</v>
      </c>
      <c r="I752" s="32">
        <v>166</v>
      </c>
      <c r="J752" s="27"/>
      <c r="K752" s="27"/>
      <c r="L752" s="99"/>
    </row>
    <row r="753" spans="1:12" x14ac:dyDescent="0.15">
      <c r="A753" s="136"/>
      <c r="B753" s="25" t="s">
        <v>272</v>
      </c>
      <c r="C753" s="31">
        <v>0</v>
      </c>
      <c r="D753" s="32">
        <v>22</v>
      </c>
      <c r="E753" s="32">
        <v>83</v>
      </c>
      <c r="F753" s="32">
        <v>69</v>
      </c>
      <c r="G753" s="32">
        <v>0</v>
      </c>
      <c r="H753" s="32">
        <v>0</v>
      </c>
      <c r="I753" s="32">
        <v>174</v>
      </c>
      <c r="J753" s="27"/>
      <c r="K753" s="27"/>
      <c r="L753" s="99"/>
    </row>
    <row r="754" spans="1:12" x14ac:dyDescent="0.15">
      <c r="A754" s="136"/>
      <c r="B754" s="25" t="s">
        <v>273</v>
      </c>
      <c r="C754" s="31">
        <v>0</v>
      </c>
      <c r="D754" s="32">
        <v>24</v>
      </c>
      <c r="E754" s="32">
        <v>79</v>
      </c>
      <c r="F754" s="32">
        <v>69</v>
      </c>
      <c r="G754" s="32">
        <v>0</v>
      </c>
      <c r="H754" s="32">
        <v>0</v>
      </c>
      <c r="I754" s="32">
        <v>172</v>
      </c>
      <c r="J754" s="27"/>
      <c r="K754" s="27"/>
      <c r="L754" s="99"/>
    </row>
    <row r="755" spans="1:12" x14ac:dyDescent="0.15">
      <c r="A755" s="136"/>
      <c r="B755" s="25" t="s">
        <v>274</v>
      </c>
      <c r="C755" s="31">
        <v>0</v>
      </c>
      <c r="D755" s="32">
        <v>35</v>
      </c>
      <c r="E755" s="32">
        <v>102</v>
      </c>
      <c r="F755" s="32">
        <v>66</v>
      </c>
      <c r="G755" s="32">
        <v>0</v>
      </c>
      <c r="H755" s="32">
        <v>0</v>
      </c>
      <c r="I755" s="32">
        <v>203</v>
      </c>
      <c r="J755" s="27"/>
      <c r="K755" s="27"/>
      <c r="L755" s="99"/>
    </row>
    <row r="756" spans="1:12" x14ac:dyDescent="0.15">
      <c r="A756" s="136"/>
      <c r="B756" s="25" t="s">
        <v>275</v>
      </c>
      <c r="C756" s="31">
        <v>0</v>
      </c>
      <c r="D756" s="32">
        <v>36</v>
      </c>
      <c r="E756" s="32">
        <v>94</v>
      </c>
      <c r="F756" s="32">
        <v>54</v>
      </c>
      <c r="G756" s="32">
        <v>0</v>
      </c>
      <c r="H756" s="32">
        <v>0</v>
      </c>
      <c r="I756" s="32">
        <v>184</v>
      </c>
      <c r="J756" s="27"/>
      <c r="K756" s="27"/>
      <c r="L756" s="99"/>
    </row>
    <row r="757" spans="1:12" x14ac:dyDescent="0.15">
      <c r="A757" s="136"/>
      <c r="B757" s="25" t="s">
        <v>276</v>
      </c>
      <c r="C757" s="31">
        <v>0</v>
      </c>
      <c r="D757" s="32">
        <v>26</v>
      </c>
      <c r="E757" s="32">
        <v>78</v>
      </c>
      <c r="F757" s="32">
        <v>51</v>
      </c>
      <c r="G757" s="32">
        <v>0</v>
      </c>
      <c r="H757" s="32">
        <v>0</v>
      </c>
      <c r="I757" s="32">
        <v>155</v>
      </c>
      <c r="J757" s="27"/>
      <c r="K757" s="27"/>
      <c r="L757" s="99"/>
    </row>
    <row r="758" spans="1:12" x14ac:dyDescent="0.15">
      <c r="A758" s="136"/>
      <c r="B758" s="25" t="s">
        <v>277</v>
      </c>
      <c r="C758" s="31">
        <v>0</v>
      </c>
      <c r="D758" s="32">
        <v>29</v>
      </c>
      <c r="E758" s="32">
        <v>90</v>
      </c>
      <c r="F758" s="32">
        <v>74</v>
      </c>
      <c r="G758" s="32">
        <v>0</v>
      </c>
      <c r="H758" s="32">
        <v>0</v>
      </c>
      <c r="I758" s="32">
        <v>193</v>
      </c>
      <c r="J758" s="27"/>
      <c r="K758" s="27"/>
      <c r="L758" s="99"/>
    </row>
    <row r="759" spans="1:12" x14ac:dyDescent="0.15">
      <c r="A759" s="136"/>
      <c r="B759" s="25" t="s">
        <v>278</v>
      </c>
      <c r="C759" s="31">
        <v>0</v>
      </c>
      <c r="D759" s="32">
        <v>27</v>
      </c>
      <c r="E759" s="32">
        <v>79</v>
      </c>
      <c r="F759" s="32">
        <v>73</v>
      </c>
      <c r="G759" s="32">
        <v>0</v>
      </c>
      <c r="H759" s="32">
        <v>0</v>
      </c>
      <c r="I759" s="32">
        <v>179</v>
      </c>
      <c r="J759" s="27"/>
      <c r="K759" s="27"/>
      <c r="L759" s="99"/>
    </row>
    <row r="760" spans="1:12" x14ac:dyDescent="0.15">
      <c r="A760" s="136"/>
      <c r="B760" s="25" t="s">
        <v>279</v>
      </c>
      <c r="C760" s="31">
        <v>0</v>
      </c>
      <c r="D760" s="32">
        <v>32</v>
      </c>
      <c r="E760" s="32">
        <v>95</v>
      </c>
      <c r="F760" s="32">
        <v>85</v>
      </c>
      <c r="G760" s="32">
        <v>0</v>
      </c>
      <c r="H760" s="32">
        <v>0</v>
      </c>
      <c r="I760" s="32">
        <v>212</v>
      </c>
      <c r="J760" s="27"/>
      <c r="K760" s="27"/>
      <c r="L760" s="99"/>
    </row>
    <row r="761" spans="1:12" x14ac:dyDescent="0.15">
      <c r="A761" s="136"/>
      <c r="B761" s="25" t="s">
        <v>280</v>
      </c>
      <c r="C761" s="31">
        <v>0</v>
      </c>
      <c r="D761" s="32">
        <v>29</v>
      </c>
      <c r="E761" s="32">
        <v>87</v>
      </c>
      <c r="F761" s="32">
        <v>77</v>
      </c>
      <c r="G761" s="32">
        <v>0</v>
      </c>
      <c r="H761" s="32">
        <v>0</v>
      </c>
      <c r="I761" s="32">
        <v>193</v>
      </c>
      <c r="J761" s="27"/>
      <c r="K761" s="27"/>
      <c r="L761" s="99"/>
    </row>
    <row r="762" spans="1:12" x14ac:dyDescent="0.15">
      <c r="A762" s="136"/>
      <c r="B762" s="25" t="s">
        <v>281</v>
      </c>
      <c r="C762" s="31">
        <v>0</v>
      </c>
      <c r="D762" s="32">
        <v>24</v>
      </c>
      <c r="E762" s="32">
        <v>81</v>
      </c>
      <c r="F762" s="32">
        <v>66</v>
      </c>
      <c r="G762" s="32">
        <v>0</v>
      </c>
      <c r="H762" s="32">
        <v>0</v>
      </c>
      <c r="I762" s="32">
        <v>171</v>
      </c>
      <c r="J762" s="27"/>
      <c r="K762" s="27"/>
      <c r="L762" s="99"/>
    </row>
    <row r="763" spans="1:12" x14ac:dyDescent="0.15">
      <c r="A763" s="136"/>
      <c r="B763" s="25" t="s">
        <v>282</v>
      </c>
      <c r="C763" s="31">
        <v>0</v>
      </c>
      <c r="D763" s="32">
        <v>30</v>
      </c>
      <c r="E763" s="32">
        <v>84</v>
      </c>
      <c r="F763" s="32">
        <v>60</v>
      </c>
      <c r="G763" s="32">
        <v>0</v>
      </c>
      <c r="H763" s="32">
        <v>0</v>
      </c>
      <c r="I763" s="32">
        <v>174</v>
      </c>
      <c r="J763" s="27"/>
      <c r="K763" s="27"/>
      <c r="L763" s="99"/>
    </row>
    <row r="764" spans="1:12" x14ac:dyDescent="0.15">
      <c r="A764" s="136"/>
      <c r="B764" s="25" t="s">
        <v>283</v>
      </c>
      <c r="C764" s="31">
        <v>0</v>
      </c>
      <c r="D764" s="32">
        <v>27</v>
      </c>
      <c r="E764" s="32">
        <v>87</v>
      </c>
      <c r="F764" s="32">
        <v>64</v>
      </c>
      <c r="G764" s="32">
        <v>0</v>
      </c>
      <c r="H764" s="32">
        <v>0</v>
      </c>
      <c r="I764" s="32">
        <v>178</v>
      </c>
      <c r="J764" s="27"/>
      <c r="K764" s="27"/>
      <c r="L764" s="99"/>
    </row>
    <row r="765" spans="1:12" x14ac:dyDescent="0.15">
      <c r="A765" s="136"/>
      <c r="B765" s="25" t="s">
        <v>284</v>
      </c>
      <c r="C765" s="31">
        <v>0</v>
      </c>
      <c r="D765" s="32">
        <v>35</v>
      </c>
      <c r="E765" s="32">
        <v>101</v>
      </c>
      <c r="F765" s="32">
        <v>81</v>
      </c>
      <c r="G765" s="32">
        <v>0</v>
      </c>
      <c r="H765" s="32">
        <v>0</v>
      </c>
      <c r="I765" s="32">
        <v>217</v>
      </c>
      <c r="J765" s="27"/>
      <c r="K765" s="27"/>
      <c r="L765" s="99"/>
    </row>
    <row r="766" spans="1:12" x14ac:dyDescent="0.15">
      <c r="A766" s="136"/>
      <c r="B766" s="25" t="s">
        <v>285</v>
      </c>
      <c r="C766" s="31">
        <v>0</v>
      </c>
      <c r="D766" s="32">
        <v>39</v>
      </c>
      <c r="E766" s="32">
        <v>101</v>
      </c>
      <c r="F766" s="32">
        <v>88</v>
      </c>
      <c r="G766" s="32">
        <v>0</v>
      </c>
      <c r="H766" s="32">
        <v>0</v>
      </c>
      <c r="I766" s="32">
        <v>228</v>
      </c>
      <c r="J766" s="27"/>
      <c r="K766" s="27"/>
      <c r="L766" s="99"/>
    </row>
    <row r="767" spans="1:12" x14ac:dyDescent="0.15">
      <c r="A767" s="136"/>
      <c r="B767" s="25" t="s">
        <v>286</v>
      </c>
      <c r="C767" s="31">
        <v>0</v>
      </c>
      <c r="D767" s="32">
        <v>37</v>
      </c>
      <c r="E767" s="32">
        <v>112</v>
      </c>
      <c r="F767" s="32">
        <v>98</v>
      </c>
      <c r="G767" s="32">
        <v>0</v>
      </c>
      <c r="H767" s="32">
        <v>0</v>
      </c>
      <c r="I767" s="32">
        <v>247</v>
      </c>
      <c r="J767" s="27"/>
      <c r="K767" s="27"/>
      <c r="L767" s="99"/>
    </row>
    <row r="768" spans="1:12" x14ac:dyDescent="0.15">
      <c r="A768" s="136"/>
      <c r="B768" s="25" t="s">
        <v>287</v>
      </c>
      <c r="C768" s="31">
        <v>0</v>
      </c>
      <c r="D768" s="32">
        <v>28</v>
      </c>
      <c r="E768" s="32">
        <v>79</v>
      </c>
      <c r="F768" s="32">
        <v>89</v>
      </c>
      <c r="G768" s="32">
        <v>0</v>
      </c>
      <c r="H768" s="32">
        <v>0</v>
      </c>
      <c r="I768" s="32">
        <v>196</v>
      </c>
      <c r="J768" s="27"/>
      <c r="K768" s="27"/>
      <c r="L768" s="99"/>
    </row>
    <row r="769" spans="1:12" x14ac:dyDescent="0.15">
      <c r="A769" s="136"/>
      <c r="B769" s="25" t="s">
        <v>288</v>
      </c>
      <c r="C769" s="31">
        <v>0</v>
      </c>
      <c r="D769" s="32">
        <v>22</v>
      </c>
      <c r="E769" s="32">
        <v>64</v>
      </c>
      <c r="F769" s="32">
        <v>64</v>
      </c>
      <c r="G769" s="32">
        <v>0</v>
      </c>
      <c r="H769" s="32">
        <v>0</v>
      </c>
      <c r="I769" s="32">
        <v>150</v>
      </c>
      <c r="J769" s="27"/>
      <c r="K769" s="27"/>
      <c r="L769" s="99"/>
    </row>
    <row r="770" spans="1:12" x14ac:dyDescent="0.15">
      <c r="A770" s="136"/>
      <c r="B770" s="25" t="s">
        <v>289</v>
      </c>
      <c r="C770" s="31">
        <v>0</v>
      </c>
      <c r="D770" s="32">
        <v>28</v>
      </c>
      <c r="E770" s="32">
        <v>86</v>
      </c>
      <c r="F770" s="32">
        <v>68</v>
      </c>
      <c r="G770" s="32">
        <v>0</v>
      </c>
      <c r="H770" s="32">
        <v>0</v>
      </c>
      <c r="I770" s="32">
        <v>182</v>
      </c>
      <c r="J770" s="27"/>
      <c r="K770" s="27"/>
      <c r="L770" s="99"/>
    </row>
    <row r="771" spans="1:12" x14ac:dyDescent="0.15">
      <c r="A771" s="136"/>
      <c r="B771" s="25" t="s">
        <v>290</v>
      </c>
      <c r="C771" s="31">
        <v>0</v>
      </c>
      <c r="D771" s="32">
        <v>26</v>
      </c>
      <c r="E771" s="32">
        <v>84</v>
      </c>
      <c r="F771" s="32">
        <v>75</v>
      </c>
      <c r="G771" s="32">
        <v>0</v>
      </c>
      <c r="H771" s="32">
        <v>0</v>
      </c>
      <c r="I771" s="32">
        <v>185</v>
      </c>
      <c r="J771" s="27"/>
      <c r="K771" s="27"/>
      <c r="L771" s="99"/>
    </row>
    <row r="772" spans="1:12" x14ac:dyDescent="0.15">
      <c r="A772" s="136"/>
      <c r="B772" s="25" t="s">
        <v>291</v>
      </c>
      <c r="C772" s="31">
        <v>0</v>
      </c>
      <c r="D772" s="32">
        <v>26</v>
      </c>
      <c r="E772" s="32">
        <v>85</v>
      </c>
      <c r="F772" s="32">
        <v>65</v>
      </c>
      <c r="G772" s="32">
        <v>0</v>
      </c>
      <c r="H772" s="32">
        <v>0</v>
      </c>
      <c r="I772" s="32">
        <v>176</v>
      </c>
      <c r="J772" s="27"/>
      <c r="K772" s="27"/>
      <c r="L772" s="99"/>
    </row>
    <row r="773" spans="1:12" x14ac:dyDescent="0.15">
      <c r="A773" s="136"/>
      <c r="B773" s="25" t="s">
        <v>292</v>
      </c>
      <c r="C773" s="31">
        <v>0</v>
      </c>
      <c r="D773" s="32">
        <v>33</v>
      </c>
      <c r="E773" s="32">
        <v>90</v>
      </c>
      <c r="F773" s="32">
        <v>80</v>
      </c>
      <c r="G773" s="32">
        <v>0</v>
      </c>
      <c r="H773" s="32">
        <v>0</v>
      </c>
      <c r="I773" s="32">
        <v>203</v>
      </c>
      <c r="J773" s="27"/>
      <c r="K773" s="27"/>
      <c r="L773" s="99"/>
    </row>
    <row r="774" spans="1:12" x14ac:dyDescent="0.15">
      <c r="A774" s="136"/>
      <c r="B774" s="25" t="s">
        <v>293</v>
      </c>
      <c r="C774" s="31">
        <v>0</v>
      </c>
      <c r="D774" s="32">
        <v>27</v>
      </c>
      <c r="E774" s="32">
        <v>87</v>
      </c>
      <c r="F774" s="32">
        <v>74</v>
      </c>
      <c r="G774" s="32">
        <v>0</v>
      </c>
      <c r="H774" s="32">
        <v>0</v>
      </c>
      <c r="I774" s="32">
        <v>188</v>
      </c>
      <c r="J774" s="27"/>
      <c r="K774" s="27"/>
      <c r="L774" s="99"/>
    </row>
    <row r="775" spans="1:12" x14ac:dyDescent="0.15">
      <c r="A775" s="136"/>
      <c r="B775" s="25" t="s">
        <v>294</v>
      </c>
      <c r="C775" s="31">
        <v>0</v>
      </c>
      <c r="D775" s="32">
        <v>22</v>
      </c>
      <c r="E775" s="32">
        <v>68</v>
      </c>
      <c r="F775" s="32">
        <v>73</v>
      </c>
      <c r="G775" s="32">
        <v>0</v>
      </c>
      <c r="H775" s="32">
        <v>0</v>
      </c>
      <c r="I775" s="32">
        <v>163</v>
      </c>
      <c r="J775" s="27"/>
      <c r="K775" s="27"/>
      <c r="L775" s="99"/>
    </row>
    <row r="776" spans="1:12" x14ac:dyDescent="0.15">
      <c r="A776" s="136"/>
      <c r="B776" s="25" t="s">
        <v>295</v>
      </c>
      <c r="C776" s="31">
        <v>0</v>
      </c>
      <c r="D776" s="32">
        <v>25</v>
      </c>
      <c r="E776" s="32">
        <v>66</v>
      </c>
      <c r="F776" s="32">
        <v>62</v>
      </c>
      <c r="G776" s="32">
        <v>0</v>
      </c>
      <c r="H776" s="32">
        <v>0</v>
      </c>
      <c r="I776" s="32">
        <v>153</v>
      </c>
      <c r="J776" s="27"/>
      <c r="K776" s="27"/>
      <c r="L776" s="99"/>
    </row>
    <row r="777" spans="1:12" x14ac:dyDescent="0.15">
      <c r="A777" s="136"/>
      <c r="B777" s="25" t="s">
        <v>296</v>
      </c>
      <c r="C777" s="31">
        <v>0</v>
      </c>
      <c r="D777" s="32">
        <v>22</v>
      </c>
      <c r="E777" s="32">
        <v>70</v>
      </c>
      <c r="F777" s="32">
        <v>43</v>
      </c>
      <c r="G777" s="32">
        <v>0</v>
      </c>
      <c r="H777" s="32">
        <v>0</v>
      </c>
      <c r="I777" s="32">
        <v>135</v>
      </c>
      <c r="J777" s="27"/>
      <c r="K777" s="27"/>
      <c r="L777" s="99"/>
    </row>
    <row r="778" spans="1:12" x14ac:dyDescent="0.15">
      <c r="A778" s="136"/>
      <c r="B778" s="25" t="s">
        <v>297</v>
      </c>
      <c r="C778" s="31">
        <v>0</v>
      </c>
      <c r="D778" s="32">
        <v>28</v>
      </c>
      <c r="E778" s="32">
        <v>66</v>
      </c>
      <c r="F778" s="32">
        <v>69</v>
      </c>
      <c r="G778" s="32">
        <v>0</v>
      </c>
      <c r="H778" s="32">
        <v>0</v>
      </c>
      <c r="I778" s="32">
        <v>163</v>
      </c>
      <c r="J778" s="27"/>
      <c r="K778" s="27"/>
      <c r="L778" s="99"/>
    </row>
    <row r="779" spans="1:12" x14ac:dyDescent="0.15">
      <c r="A779" s="136"/>
      <c r="B779" s="25" t="s">
        <v>298</v>
      </c>
      <c r="C779" s="31">
        <v>0</v>
      </c>
      <c r="D779" s="32">
        <v>28</v>
      </c>
      <c r="E779" s="32">
        <v>54</v>
      </c>
      <c r="F779" s="32">
        <v>76</v>
      </c>
      <c r="G779" s="32">
        <v>0</v>
      </c>
      <c r="H779" s="32">
        <v>0</v>
      </c>
      <c r="I779" s="32">
        <v>158</v>
      </c>
      <c r="J779" s="27"/>
      <c r="K779" s="27"/>
      <c r="L779" s="99"/>
    </row>
    <row r="780" spans="1:12" x14ac:dyDescent="0.15">
      <c r="A780" s="136"/>
      <c r="B780" s="25" t="s">
        <v>299</v>
      </c>
      <c r="C780" s="31">
        <v>0</v>
      </c>
      <c r="D780" s="32">
        <v>22</v>
      </c>
      <c r="E780" s="32">
        <v>52</v>
      </c>
      <c r="F780" s="32">
        <v>74</v>
      </c>
      <c r="G780" s="32">
        <v>0</v>
      </c>
      <c r="H780" s="32">
        <v>0</v>
      </c>
      <c r="I780" s="32">
        <v>148</v>
      </c>
      <c r="J780" s="27"/>
      <c r="K780" s="27"/>
      <c r="L780" s="99"/>
    </row>
    <row r="781" spans="1:12" x14ac:dyDescent="0.15">
      <c r="A781" s="136"/>
      <c r="B781" s="25" t="s">
        <v>300</v>
      </c>
      <c r="C781" s="31">
        <v>0</v>
      </c>
      <c r="D781" s="32">
        <v>23</v>
      </c>
      <c r="E781" s="32">
        <v>68</v>
      </c>
      <c r="F781" s="32">
        <v>58</v>
      </c>
      <c r="G781" s="32">
        <v>0</v>
      </c>
      <c r="H781" s="32">
        <v>0</v>
      </c>
      <c r="I781" s="32">
        <v>149</v>
      </c>
      <c r="J781" s="27"/>
      <c r="K781" s="27"/>
      <c r="L781" s="99"/>
    </row>
    <row r="782" spans="1:12" x14ac:dyDescent="0.15">
      <c r="A782" s="136"/>
      <c r="B782" s="25" t="s">
        <v>301</v>
      </c>
      <c r="C782" s="31">
        <v>0</v>
      </c>
      <c r="D782" s="32">
        <v>23</v>
      </c>
      <c r="E782" s="32">
        <v>60</v>
      </c>
      <c r="F782" s="32">
        <v>54</v>
      </c>
      <c r="G782" s="32">
        <v>0</v>
      </c>
      <c r="H782" s="32">
        <v>0</v>
      </c>
      <c r="I782" s="32">
        <v>137</v>
      </c>
      <c r="J782" s="27"/>
      <c r="K782" s="27"/>
      <c r="L782" s="99"/>
    </row>
    <row r="783" spans="1:12" x14ac:dyDescent="0.15">
      <c r="A783" s="136"/>
      <c r="B783" s="25" t="s">
        <v>302</v>
      </c>
      <c r="C783" s="31">
        <v>0</v>
      </c>
      <c r="D783" s="32">
        <v>27</v>
      </c>
      <c r="E783" s="32">
        <v>68</v>
      </c>
      <c r="F783" s="32">
        <v>61</v>
      </c>
      <c r="G783" s="32">
        <v>0</v>
      </c>
      <c r="H783" s="32">
        <v>0</v>
      </c>
      <c r="I783" s="32">
        <v>156</v>
      </c>
      <c r="J783" s="27"/>
      <c r="K783" s="27"/>
      <c r="L783" s="99"/>
    </row>
    <row r="784" spans="1:12" x14ac:dyDescent="0.15">
      <c r="A784" s="136"/>
      <c r="B784" s="25" t="s">
        <v>303</v>
      </c>
      <c r="C784" s="31">
        <v>0</v>
      </c>
      <c r="D784" s="32">
        <v>13</v>
      </c>
      <c r="E784" s="32">
        <v>76</v>
      </c>
      <c r="F784" s="32">
        <v>63</v>
      </c>
      <c r="G784" s="32">
        <v>0</v>
      </c>
      <c r="H784" s="32">
        <v>0</v>
      </c>
      <c r="I784" s="32">
        <v>152</v>
      </c>
      <c r="J784" s="27"/>
      <c r="K784" s="27"/>
      <c r="L784" s="99"/>
    </row>
    <row r="785" spans="1:12" x14ac:dyDescent="0.15">
      <c r="A785" s="136"/>
      <c r="B785" s="25" t="s">
        <v>304</v>
      </c>
      <c r="C785" s="31">
        <v>0</v>
      </c>
      <c r="D785" s="32">
        <v>18</v>
      </c>
      <c r="E785" s="32">
        <v>68</v>
      </c>
      <c r="F785" s="32">
        <v>57</v>
      </c>
      <c r="G785" s="32">
        <v>0</v>
      </c>
      <c r="H785" s="32">
        <v>0</v>
      </c>
      <c r="I785" s="32">
        <v>143</v>
      </c>
      <c r="J785" s="27"/>
      <c r="K785" s="27"/>
      <c r="L785" s="99"/>
    </row>
    <row r="786" spans="1:12" x14ac:dyDescent="0.15">
      <c r="A786" s="136"/>
      <c r="B786" s="25" t="s">
        <v>305</v>
      </c>
      <c r="C786" s="31">
        <v>0</v>
      </c>
      <c r="D786" s="32">
        <v>21</v>
      </c>
      <c r="E786" s="32">
        <v>64</v>
      </c>
      <c r="F786" s="32">
        <v>47</v>
      </c>
      <c r="G786" s="32">
        <v>0</v>
      </c>
      <c r="H786" s="32">
        <v>0</v>
      </c>
      <c r="I786" s="32">
        <v>132</v>
      </c>
      <c r="J786" s="27"/>
      <c r="K786" s="27"/>
      <c r="L786" s="99"/>
    </row>
    <row r="787" spans="1:12" x14ac:dyDescent="0.15">
      <c r="A787" s="136"/>
      <c r="B787" s="25" t="s">
        <v>306</v>
      </c>
      <c r="C787" s="31">
        <v>0</v>
      </c>
      <c r="D787" s="32">
        <v>23</v>
      </c>
      <c r="E787" s="32">
        <v>72</v>
      </c>
      <c r="F787" s="32">
        <v>53</v>
      </c>
      <c r="G787" s="32">
        <v>0</v>
      </c>
      <c r="H787" s="32">
        <v>0</v>
      </c>
      <c r="I787" s="32">
        <v>148</v>
      </c>
      <c r="J787" s="27"/>
      <c r="K787" s="27"/>
      <c r="L787" s="99"/>
    </row>
    <row r="788" spans="1:12" x14ac:dyDescent="0.15">
      <c r="A788" s="136"/>
      <c r="B788" s="25" t="s">
        <v>307</v>
      </c>
      <c r="C788" s="31">
        <v>0</v>
      </c>
      <c r="D788" s="32">
        <v>29</v>
      </c>
      <c r="E788" s="32">
        <v>67</v>
      </c>
      <c r="F788" s="32">
        <v>69</v>
      </c>
      <c r="G788" s="32">
        <v>0</v>
      </c>
      <c r="H788" s="32">
        <v>0</v>
      </c>
      <c r="I788" s="32">
        <v>165</v>
      </c>
      <c r="J788" s="27"/>
      <c r="K788" s="27"/>
      <c r="L788" s="99"/>
    </row>
    <row r="789" spans="1:12" x14ac:dyDescent="0.15">
      <c r="A789" s="136"/>
      <c r="B789" s="25" t="s">
        <v>308</v>
      </c>
      <c r="C789" s="31">
        <v>0</v>
      </c>
      <c r="D789" s="32">
        <v>29</v>
      </c>
      <c r="E789" s="32">
        <v>64</v>
      </c>
      <c r="F789" s="32">
        <v>61</v>
      </c>
      <c r="G789" s="32">
        <v>0</v>
      </c>
      <c r="H789" s="32">
        <v>0</v>
      </c>
      <c r="I789" s="32">
        <v>154</v>
      </c>
      <c r="J789" s="27"/>
      <c r="K789" s="27"/>
      <c r="L789" s="99"/>
    </row>
    <row r="790" spans="1:12" x14ac:dyDescent="0.15">
      <c r="A790" s="136"/>
      <c r="B790" s="25" t="s">
        <v>309</v>
      </c>
      <c r="C790" s="31">
        <v>0</v>
      </c>
      <c r="D790" s="32">
        <v>24</v>
      </c>
      <c r="E790" s="32">
        <v>48</v>
      </c>
      <c r="F790" s="32">
        <v>77</v>
      </c>
      <c r="G790" s="32">
        <v>0</v>
      </c>
      <c r="H790" s="32">
        <v>0</v>
      </c>
      <c r="I790" s="32">
        <v>149</v>
      </c>
      <c r="J790" s="27"/>
      <c r="K790" s="27"/>
      <c r="L790" s="99"/>
    </row>
    <row r="791" spans="1:12" x14ac:dyDescent="0.15">
      <c r="A791" s="136"/>
      <c r="B791" s="25" t="s">
        <v>310</v>
      </c>
      <c r="C791" s="31">
        <v>0</v>
      </c>
      <c r="D791" s="32">
        <v>31</v>
      </c>
      <c r="E791" s="32">
        <v>64</v>
      </c>
      <c r="F791" s="32">
        <v>58</v>
      </c>
      <c r="G791" s="32">
        <v>0</v>
      </c>
      <c r="H791" s="32">
        <v>0</v>
      </c>
      <c r="I791" s="32">
        <v>153</v>
      </c>
      <c r="J791" s="27"/>
      <c r="K791" s="27"/>
      <c r="L791" s="99"/>
    </row>
    <row r="792" spans="1:12" x14ac:dyDescent="0.15">
      <c r="A792" s="136"/>
      <c r="B792" s="25" t="s">
        <v>311</v>
      </c>
      <c r="C792" s="31">
        <v>0</v>
      </c>
      <c r="D792" s="32">
        <v>28</v>
      </c>
      <c r="E792" s="32">
        <v>76</v>
      </c>
      <c r="F792" s="32">
        <v>55</v>
      </c>
      <c r="G792" s="32">
        <v>0</v>
      </c>
      <c r="H792" s="32">
        <v>0</v>
      </c>
      <c r="I792" s="32">
        <v>159</v>
      </c>
      <c r="J792" s="27"/>
      <c r="K792" s="27"/>
      <c r="L792" s="99"/>
    </row>
    <row r="793" spans="1:12" x14ac:dyDescent="0.15">
      <c r="A793" s="136"/>
      <c r="B793" s="25" t="s">
        <v>312</v>
      </c>
      <c r="C793" s="31">
        <v>0</v>
      </c>
      <c r="D793" s="32">
        <v>31</v>
      </c>
      <c r="E793" s="32">
        <v>91</v>
      </c>
      <c r="F793" s="32">
        <v>82</v>
      </c>
      <c r="G793" s="32">
        <v>0</v>
      </c>
      <c r="H793" s="32">
        <v>0</v>
      </c>
      <c r="I793" s="32">
        <v>204</v>
      </c>
      <c r="J793" s="27"/>
      <c r="K793" s="27"/>
      <c r="L793" s="99"/>
    </row>
    <row r="794" spans="1:12" x14ac:dyDescent="0.15">
      <c r="A794" s="136"/>
      <c r="B794" s="25" t="s">
        <v>313</v>
      </c>
      <c r="C794" s="31">
        <v>0</v>
      </c>
      <c r="D794" s="32">
        <v>31</v>
      </c>
      <c r="E794" s="32">
        <v>78</v>
      </c>
      <c r="F794" s="32">
        <v>74</v>
      </c>
      <c r="G794" s="32">
        <v>0</v>
      </c>
      <c r="H794" s="32">
        <v>0</v>
      </c>
      <c r="I794" s="32">
        <v>183</v>
      </c>
      <c r="J794" s="27"/>
      <c r="K794" s="27"/>
      <c r="L794" s="99"/>
    </row>
    <row r="795" spans="1:12" x14ac:dyDescent="0.15">
      <c r="A795" s="136"/>
      <c r="B795" s="25" t="s">
        <v>314</v>
      </c>
      <c r="C795" s="31">
        <v>0</v>
      </c>
      <c r="D795" s="32">
        <v>24</v>
      </c>
      <c r="E795" s="32">
        <v>64</v>
      </c>
      <c r="F795" s="32">
        <v>71</v>
      </c>
      <c r="G795" s="32">
        <v>0</v>
      </c>
      <c r="H795" s="32">
        <v>0</v>
      </c>
      <c r="I795" s="32">
        <v>159</v>
      </c>
      <c r="J795" s="27"/>
      <c r="K795" s="27"/>
      <c r="L795" s="99"/>
    </row>
    <row r="796" spans="1:12" x14ac:dyDescent="0.15">
      <c r="A796" s="136"/>
      <c r="B796" s="25" t="s">
        <v>315</v>
      </c>
      <c r="C796" s="31">
        <v>0</v>
      </c>
      <c r="D796" s="32">
        <v>20</v>
      </c>
      <c r="E796" s="32">
        <v>62</v>
      </c>
      <c r="F796" s="32">
        <v>58</v>
      </c>
      <c r="G796" s="32">
        <v>0</v>
      </c>
      <c r="H796" s="32">
        <v>0</v>
      </c>
      <c r="I796" s="32">
        <v>140</v>
      </c>
      <c r="J796" s="27"/>
      <c r="K796" s="27"/>
      <c r="L796" s="99"/>
    </row>
    <row r="797" spans="1:12" x14ac:dyDescent="0.15">
      <c r="A797" s="136"/>
      <c r="B797" s="25" t="s">
        <v>316</v>
      </c>
      <c r="C797" s="31">
        <v>0</v>
      </c>
      <c r="D797" s="32">
        <v>27</v>
      </c>
      <c r="E797" s="32">
        <v>71</v>
      </c>
      <c r="F797" s="32">
        <v>68</v>
      </c>
      <c r="G797" s="32">
        <v>0</v>
      </c>
      <c r="H797" s="32">
        <v>0</v>
      </c>
      <c r="I797" s="32">
        <v>166</v>
      </c>
      <c r="J797" s="27"/>
      <c r="K797" s="27"/>
      <c r="L797" s="99"/>
    </row>
    <row r="798" spans="1:12" x14ac:dyDescent="0.15">
      <c r="A798" s="136"/>
      <c r="B798" s="25" t="s">
        <v>317</v>
      </c>
      <c r="C798" s="31">
        <v>0</v>
      </c>
      <c r="D798" s="32">
        <v>26</v>
      </c>
      <c r="E798" s="32">
        <v>60</v>
      </c>
      <c r="F798" s="32">
        <v>75</v>
      </c>
      <c r="G798" s="32">
        <v>0</v>
      </c>
      <c r="H798" s="32">
        <v>0</v>
      </c>
      <c r="I798" s="32">
        <v>161</v>
      </c>
      <c r="J798" s="27"/>
      <c r="K798" s="27"/>
      <c r="L798" s="99"/>
    </row>
    <row r="799" spans="1:12" x14ac:dyDescent="0.15">
      <c r="A799" s="136"/>
      <c r="B799" s="25" t="s">
        <v>318</v>
      </c>
      <c r="C799" s="31">
        <v>0</v>
      </c>
      <c r="D799" s="32">
        <v>29</v>
      </c>
      <c r="E799" s="32">
        <v>60</v>
      </c>
      <c r="F799" s="32">
        <v>58</v>
      </c>
      <c r="G799" s="32">
        <v>0</v>
      </c>
      <c r="H799" s="32">
        <v>0</v>
      </c>
      <c r="I799" s="32">
        <v>147</v>
      </c>
      <c r="J799" s="27"/>
      <c r="K799" s="27"/>
      <c r="L799" s="99"/>
    </row>
    <row r="800" spans="1:12" x14ac:dyDescent="0.15">
      <c r="A800" s="136"/>
      <c r="B800" s="25" t="s">
        <v>319</v>
      </c>
      <c r="C800" s="31">
        <v>0</v>
      </c>
      <c r="D800" s="32">
        <v>22</v>
      </c>
      <c r="E800" s="32">
        <v>57</v>
      </c>
      <c r="F800" s="32">
        <v>54</v>
      </c>
      <c r="G800" s="32">
        <v>0</v>
      </c>
      <c r="H800" s="32">
        <v>0</v>
      </c>
      <c r="I800" s="32">
        <v>133</v>
      </c>
      <c r="J800" s="27"/>
      <c r="K800" s="27"/>
      <c r="L800" s="99"/>
    </row>
    <row r="801" spans="1:12" x14ac:dyDescent="0.15">
      <c r="A801" s="136"/>
      <c r="B801" s="25" t="s">
        <v>320</v>
      </c>
      <c r="C801" s="31">
        <v>0</v>
      </c>
      <c r="D801" s="32">
        <v>21</v>
      </c>
      <c r="E801" s="32">
        <v>68</v>
      </c>
      <c r="F801" s="32">
        <v>55</v>
      </c>
      <c r="G801" s="32">
        <v>0</v>
      </c>
      <c r="H801" s="32">
        <v>0</v>
      </c>
      <c r="I801" s="32">
        <v>144</v>
      </c>
      <c r="J801" s="27"/>
      <c r="K801" s="27"/>
      <c r="L801" s="99"/>
    </row>
    <row r="802" spans="1:12" x14ac:dyDescent="0.15">
      <c r="A802" s="136"/>
      <c r="B802" s="25" t="s">
        <v>321</v>
      </c>
      <c r="C802" s="31">
        <v>0</v>
      </c>
      <c r="D802" s="32">
        <v>28</v>
      </c>
      <c r="E802" s="32">
        <v>60</v>
      </c>
      <c r="F802" s="32">
        <v>75</v>
      </c>
      <c r="G802" s="32">
        <v>0</v>
      </c>
      <c r="H802" s="32">
        <v>0</v>
      </c>
      <c r="I802" s="32">
        <v>163</v>
      </c>
      <c r="J802" s="27"/>
      <c r="K802" s="27"/>
      <c r="L802" s="99"/>
    </row>
    <row r="803" spans="1:12" x14ac:dyDescent="0.15">
      <c r="A803" s="136"/>
      <c r="B803" s="25" t="s">
        <v>322</v>
      </c>
      <c r="C803" s="31">
        <v>0</v>
      </c>
      <c r="D803" s="32">
        <v>19</v>
      </c>
      <c r="E803" s="32">
        <v>51</v>
      </c>
      <c r="F803" s="32">
        <v>50</v>
      </c>
      <c r="G803" s="32">
        <v>0</v>
      </c>
      <c r="H803" s="32">
        <v>0</v>
      </c>
      <c r="I803" s="32">
        <v>120</v>
      </c>
      <c r="J803" s="27"/>
      <c r="K803" s="27"/>
      <c r="L803" s="99"/>
    </row>
    <row r="804" spans="1:12" x14ac:dyDescent="0.15">
      <c r="A804" s="136"/>
      <c r="B804" s="25" t="s">
        <v>323</v>
      </c>
      <c r="C804" s="31">
        <v>0</v>
      </c>
      <c r="D804" s="32">
        <v>19</v>
      </c>
      <c r="E804" s="32">
        <v>47</v>
      </c>
      <c r="F804" s="32">
        <v>64</v>
      </c>
      <c r="G804" s="32">
        <v>0</v>
      </c>
      <c r="H804" s="32">
        <v>0</v>
      </c>
      <c r="I804" s="32">
        <v>130</v>
      </c>
      <c r="J804" s="27"/>
      <c r="K804" s="27"/>
      <c r="L804" s="99"/>
    </row>
    <row r="805" spans="1:12" x14ac:dyDescent="0.15">
      <c r="A805" s="136"/>
      <c r="B805" s="25" t="s">
        <v>324</v>
      </c>
      <c r="C805" s="31">
        <v>0</v>
      </c>
      <c r="D805" s="32">
        <v>21</v>
      </c>
      <c r="E805" s="32">
        <v>55</v>
      </c>
      <c r="F805" s="32">
        <v>72</v>
      </c>
      <c r="G805" s="32">
        <v>0</v>
      </c>
      <c r="H805" s="32">
        <v>0</v>
      </c>
      <c r="I805" s="32">
        <v>148</v>
      </c>
      <c r="J805" s="27"/>
      <c r="K805" s="27"/>
      <c r="L805" s="99"/>
    </row>
    <row r="806" spans="1:12" x14ac:dyDescent="0.15">
      <c r="A806" s="136"/>
      <c r="B806" s="25" t="s">
        <v>325</v>
      </c>
      <c r="C806" s="31">
        <v>0</v>
      </c>
      <c r="D806" s="32">
        <v>23</v>
      </c>
      <c r="E806" s="32">
        <v>72</v>
      </c>
      <c r="F806" s="32">
        <v>88</v>
      </c>
      <c r="G806" s="32">
        <v>0</v>
      </c>
      <c r="H806" s="32">
        <v>0</v>
      </c>
      <c r="I806" s="32">
        <v>183</v>
      </c>
      <c r="J806" s="27"/>
      <c r="K806" s="27"/>
      <c r="L806" s="99"/>
    </row>
    <row r="807" spans="1:12" x14ac:dyDescent="0.15">
      <c r="A807" s="136"/>
      <c r="B807" s="25" t="s">
        <v>326</v>
      </c>
      <c r="C807" s="31">
        <v>0</v>
      </c>
      <c r="D807" s="32">
        <v>21</v>
      </c>
      <c r="E807" s="32">
        <v>57</v>
      </c>
      <c r="F807" s="32">
        <v>86</v>
      </c>
      <c r="G807" s="32">
        <v>0</v>
      </c>
      <c r="H807" s="32">
        <v>0</v>
      </c>
      <c r="I807" s="32">
        <v>164</v>
      </c>
      <c r="J807" s="27"/>
      <c r="K807" s="27"/>
      <c r="L807" s="99"/>
    </row>
    <row r="808" spans="1:12" x14ac:dyDescent="0.15">
      <c r="A808" s="136"/>
      <c r="B808" s="25" t="s">
        <v>327</v>
      </c>
      <c r="C808" s="31">
        <v>0</v>
      </c>
      <c r="D808" s="32">
        <v>15</v>
      </c>
      <c r="E808" s="32">
        <v>75</v>
      </c>
      <c r="F808" s="32">
        <v>75</v>
      </c>
      <c r="G808" s="32">
        <v>0</v>
      </c>
      <c r="H808" s="32">
        <v>0</v>
      </c>
      <c r="I808" s="32">
        <v>165</v>
      </c>
    </row>
    <row r="809" spans="1:12" x14ac:dyDescent="0.15">
      <c r="A809" s="136"/>
      <c r="B809" s="25" t="s">
        <v>328</v>
      </c>
      <c r="C809" s="31">
        <v>0</v>
      </c>
      <c r="D809" s="32">
        <v>14</v>
      </c>
      <c r="E809" s="32">
        <v>64</v>
      </c>
      <c r="F809" s="32">
        <v>56</v>
      </c>
      <c r="G809" s="32">
        <v>0</v>
      </c>
      <c r="H809" s="32">
        <v>0</v>
      </c>
      <c r="I809" s="32">
        <v>134</v>
      </c>
    </row>
    <row r="810" spans="1:12" x14ac:dyDescent="0.15">
      <c r="A810" s="136"/>
      <c r="B810" s="25" t="s">
        <v>329</v>
      </c>
      <c r="C810" s="31">
        <v>0</v>
      </c>
      <c r="D810" s="32">
        <v>16</v>
      </c>
      <c r="E810" s="32">
        <v>49</v>
      </c>
      <c r="F810" s="32">
        <v>61</v>
      </c>
      <c r="G810" s="32">
        <v>0</v>
      </c>
      <c r="H810" s="32">
        <v>0</v>
      </c>
      <c r="I810" s="32">
        <v>126</v>
      </c>
    </row>
    <row r="811" spans="1:12" x14ac:dyDescent="0.15">
      <c r="A811" s="136"/>
      <c r="B811" s="25" t="s">
        <v>330</v>
      </c>
      <c r="C811" s="31">
        <v>0</v>
      </c>
      <c r="D811" s="32">
        <v>20</v>
      </c>
      <c r="E811" s="32">
        <v>46</v>
      </c>
      <c r="F811" s="32">
        <v>60</v>
      </c>
      <c r="G811" s="32">
        <v>0</v>
      </c>
      <c r="H811" s="32">
        <v>0</v>
      </c>
      <c r="I811" s="32">
        <v>126</v>
      </c>
    </row>
    <row r="812" spans="1:12" x14ac:dyDescent="0.15">
      <c r="A812" s="136"/>
      <c r="B812" s="25" t="s">
        <v>331</v>
      </c>
      <c r="C812" s="31">
        <v>0</v>
      </c>
      <c r="D812" s="32">
        <v>16</v>
      </c>
      <c r="E812" s="32">
        <v>50</v>
      </c>
      <c r="F812" s="32">
        <v>55</v>
      </c>
      <c r="G812" s="32">
        <v>0</v>
      </c>
      <c r="H812" s="32">
        <v>0</v>
      </c>
      <c r="I812" s="32">
        <v>121</v>
      </c>
    </row>
    <row r="813" spans="1:12" x14ac:dyDescent="0.15">
      <c r="A813" s="136"/>
      <c r="B813" s="25" t="s">
        <v>332</v>
      </c>
      <c r="C813" s="31">
        <v>0</v>
      </c>
      <c r="D813" s="32">
        <v>18</v>
      </c>
      <c r="E813" s="32">
        <v>66</v>
      </c>
      <c r="F813" s="32">
        <v>67</v>
      </c>
      <c r="G813" s="32">
        <v>0</v>
      </c>
      <c r="H813" s="32">
        <v>0</v>
      </c>
      <c r="I813" s="32">
        <v>151</v>
      </c>
    </row>
    <row r="814" spans="1:12" x14ac:dyDescent="0.15">
      <c r="A814" s="136"/>
      <c r="B814" s="25" t="s">
        <v>333</v>
      </c>
      <c r="C814" s="31">
        <v>0</v>
      </c>
      <c r="D814" s="32">
        <v>16</v>
      </c>
      <c r="E814" s="32">
        <v>66</v>
      </c>
      <c r="F814" s="32">
        <v>55</v>
      </c>
      <c r="G814" s="32">
        <v>0</v>
      </c>
      <c r="H814" s="32">
        <v>0</v>
      </c>
      <c r="I814" s="32">
        <v>137</v>
      </c>
    </row>
    <row r="815" spans="1:12" x14ac:dyDescent="0.15">
      <c r="A815" s="136"/>
      <c r="B815" s="25" t="s">
        <v>334</v>
      </c>
      <c r="C815" s="31">
        <v>0</v>
      </c>
      <c r="D815" s="32">
        <v>19</v>
      </c>
      <c r="E815" s="32">
        <v>82</v>
      </c>
      <c r="F815" s="32">
        <v>70</v>
      </c>
      <c r="G815" s="32">
        <v>0</v>
      </c>
      <c r="H815" s="32">
        <v>0</v>
      </c>
      <c r="I815" s="32">
        <v>171</v>
      </c>
    </row>
    <row r="816" spans="1:12" x14ac:dyDescent="0.15">
      <c r="A816" s="136"/>
      <c r="B816" s="25" t="s">
        <v>335</v>
      </c>
      <c r="C816" s="31">
        <v>0</v>
      </c>
      <c r="D816" s="32">
        <v>15</v>
      </c>
      <c r="E816" s="32">
        <v>82</v>
      </c>
      <c r="F816" s="32">
        <v>65</v>
      </c>
      <c r="G816" s="32">
        <v>0</v>
      </c>
      <c r="H816" s="32">
        <v>0</v>
      </c>
      <c r="I816" s="32">
        <v>162</v>
      </c>
    </row>
    <row r="817" spans="1:9" x14ac:dyDescent="0.15">
      <c r="A817" s="136"/>
      <c r="B817" s="25" t="s">
        <v>336</v>
      </c>
      <c r="C817" s="31">
        <v>0</v>
      </c>
      <c r="D817" s="32">
        <v>26</v>
      </c>
      <c r="E817" s="32">
        <v>84</v>
      </c>
      <c r="F817" s="32">
        <v>51</v>
      </c>
      <c r="G817" s="32">
        <v>0</v>
      </c>
      <c r="H817" s="32">
        <v>0</v>
      </c>
      <c r="I817" s="32">
        <v>161</v>
      </c>
    </row>
    <row r="818" spans="1:9" x14ac:dyDescent="0.15">
      <c r="A818" s="136"/>
      <c r="B818" s="25" t="s">
        <v>337</v>
      </c>
      <c r="C818" s="31">
        <v>0</v>
      </c>
      <c r="D818" s="32">
        <v>21</v>
      </c>
      <c r="E818" s="32">
        <v>76</v>
      </c>
      <c r="F818" s="32">
        <v>61</v>
      </c>
      <c r="G818" s="32">
        <v>0</v>
      </c>
      <c r="H818" s="32">
        <v>0</v>
      </c>
      <c r="I818" s="32">
        <v>158</v>
      </c>
    </row>
    <row r="819" spans="1:9" x14ac:dyDescent="0.15">
      <c r="A819" s="136"/>
      <c r="B819" s="25" t="s">
        <v>338</v>
      </c>
      <c r="C819" s="31">
        <v>0</v>
      </c>
      <c r="D819" s="32">
        <v>27</v>
      </c>
      <c r="E819" s="32">
        <v>84</v>
      </c>
      <c r="F819" s="32">
        <v>61</v>
      </c>
      <c r="G819" s="32">
        <v>0</v>
      </c>
      <c r="H819" s="32">
        <v>0</v>
      </c>
      <c r="I819" s="32">
        <v>172</v>
      </c>
    </row>
    <row r="820" spans="1:9" x14ac:dyDescent="0.15">
      <c r="A820" s="136"/>
      <c r="B820" s="25" t="s">
        <v>339</v>
      </c>
      <c r="C820" s="31">
        <v>0</v>
      </c>
      <c r="D820" s="32">
        <v>28</v>
      </c>
      <c r="E820" s="32">
        <v>69</v>
      </c>
      <c r="F820" s="32">
        <v>51</v>
      </c>
      <c r="G820" s="32">
        <v>0</v>
      </c>
      <c r="H820" s="32">
        <v>0</v>
      </c>
      <c r="I820" s="32">
        <v>148</v>
      </c>
    </row>
    <row r="821" spans="1:9" x14ac:dyDescent="0.15">
      <c r="A821" s="136"/>
      <c r="B821" s="25" t="s">
        <v>340</v>
      </c>
      <c r="C821" s="31">
        <v>0</v>
      </c>
      <c r="D821" s="32">
        <v>24</v>
      </c>
      <c r="E821" s="32">
        <v>51</v>
      </c>
      <c r="F821" s="32">
        <v>41</v>
      </c>
      <c r="G821" s="32">
        <v>0</v>
      </c>
      <c r="H821" s="32">
        <v>0</v>
      </c>
      <c r="I821" s="32">
        <v>116</v>
      </c>
    </row>
    <row r="822" spans="1:9" x14ac:dyDescent="0.15">
      <c r="A822" s="136"/>
      <c r="B822" s="25" t="s">
        <v>341</v>
      </c>
      <c r="C822" s="31">
        <v>0</v>
      </c>
      <c r="D822" s="32">
        <v>18</v>
      </c>
      <c r="E822" s="32">
        <v>42</v>
      </c>
      <c r="F822" s="32">
        <v>31</v>
      </c>
      <c r="G822" s="32">
        <v>0</v>
      </c>
      <c r="H822" s="32">
        <v>0</v>
      </c>
      <c r="I822" s="32">
        <v>91</v>
      </c>
    </row>
    <row r="823" spans="1:9" x14ac:dyDescent="0.15">
      <c r="A823" s="136"/>
      <c r="B823" s="25" t="s">
        <v>342</v>
      </c>
      <c r="C823" s="31">
        <v>0</v>
      </c>
      <c r="D823" s="32">
        <v>16</v>
      </c>
      <c r="E823" s="32">
        <v>45</v>
      </c>
      <c r="F823" s="32">
        <v>22</v>
      </c>
      <c r="G823" s="32">
        <v>0</v>
      </c>
      <c r="H823" s="32">
        <v>0</v>
      </c>
      <c r="I823" s="32">
        <v>83</v>
      </c>
    </row>
    <row r="824" spans="1:9" x14ac:dyDescent="0.15">
      <c r="A824" s="136"/>
      <c r="B824" s="25" t="s">
        <v>343</v>
      </c>
      <c r="C824" s="31">
        <v>0</v>
      </c>
      <c r="D824" s="32">
        <v>16</v>
      </c>
      <c r="E824" s="32">
        <v>46</v>
      </c>
      <c r="F824" s="32">
        <v>41</v>
      </c>
      <c r="G824" s="32">
        <v>0</v>
      </c>
      <c r="H824" s="32">
        <v>0</v>
      </c>
      <c r="I824" s="32">
        <v>103</v>
      </c>
    </row>
    <row r="825" spans="1:9" x14ac:dyDescent="0.15">
      <c r="A825" s="136"/>
      <c r="B825" s="25" t="s">
        <v>344</v>
      </c>
      <c r="C825" s="31">
        <v>0</v>
      </c>
      <c r="D825" s="32">
        <v>13</v>
      </c>
      <c r="E825" s="32">
        <v>32</v>
      </c>
      <c r="F825" s="32">
        <v>23</v>
      </c>
      <c r="G825" s="32">
        <v>0</v>
      </c>
      <c r="H825" s="32">
        <v>0</v>
      </c>
      <c r="I825" s="32">
        <v>68</v>
      </c>
    </row>
    <row r="826" spans="1:9" x14ac:dyDescent="0.15">
      <c r="A826" s="136"/>
      <c r="B826" s="25" t="s">
        <v>345</v>
      </c>
      <c r="C826" s="31">
        <v>0</v>
      </c>
      <c r="D826" s="32">
        <v>22</v>
      </c>
      <c r="E826" s="32">
        <v>40</v>
      </c>
      <c r="F826" s="32">
        <v>37</v>
      </c>
      <c r="G826" s="32">
        <v>0</v>
      </c>
      <c r="H826" s="32">
        <v>0</v>
      </c>
      <c r="I826" s="32">
        <v>99</v>
      </c>
    </row>
    <row r="827" spans="1:9" x14ac:dyDescent="0.15">
      <c r="A827" s="136"/>
      <c r="B827" s="25" t="s">
        <v>346</v>
      </c>
      <c r="C827" s="31">
        <v>0</v>
      </c>
      <c r="D827" s="32">
        <v>23</v>
      </c>
      <c r="E827" s="32">
        <v>43</v>
      </c>
      <c r="F827" s="32">
        <v>39</v>
      </c>
      <c r="G827" s="32">
        <v>0</v>
      </c>
      <c r="H827" s="32">
        <v>0</v>
      </c>
      <c r="I827" s="32">
        <v>105</v>
      </c>
    </row>
    <row r="828" spans="1:9" x14ac:dyDescent="0.15">
      <c r="A828" s="136"/>
      <c r="B828" s="25" t="s">
        <v>347</v>
      </c>
      <c r="C828" s="31">
        <v>0</v>
      </c>
      <c r="D828" s="32">
        <v>14</v>
      </c>
      <c r="E828" s="32">
        <v>44</v>
      </c>
      <c r="F828" s="32">
        <v>45</v>
      </c>
      <c r="G828" s="32">
        <v>0</v>
      </c>
      <c r="H828" s="32">
        <v>0</v>
      </c>
      <c r="I828" s="32">
        <v>103</v>
      </c>
    </row>
    <row r="829" spans="1:9" x14ac:dyDescent="0.15">
      <c r="A829" s="136"/>
      <c r="B829" s="25" t="s">
        <v>348</v>
      </c>
      <c r="C829" s="31">
        <v>0</v>
      </c>
      <c r="D829" s="32">
        <v>19</v>
      </c>
      <c r="E829" s="32">
        <v>45</v>
      </c>
      <c r="F829" s="32">
        <v>26</v>
      </c>
      <c r="G829" s="32">
        <v>0</v>
      </c>
      <c r="H829" s="32">
        <v>0</v>
      </c>
      <c r="I829" s="32">
        <v>90</v>
      </c>
    </row>
    <row r="830" spans="1:9" x14ac:dyDescent="0.15">
      <c r="A830" s="136"/>
      <c r="B830" s="25" t="s">
        <v>349</v>
      </c>
      <c r="C830" s="31">
        <v>0</v>
      </c>
      <c r="D830" s="32">
        <v>17</v>
      </c>
      <c r="E830" s="32">
        <v>46</v>
      </c>
      <c r="F830" s="32">
        <v>27</v>
      </c>
      <c r="G830" s="32">
        <v>0</v>
      </c>
      <c r="H830" s="32">
        <v>0</v>
      </c>
      <c r="I830" s="32">
        <v>90</v>
      </c>
    </row>
    <row r="831" spans="1:9" x14ac:dyDescent="0.15">
      <c r="A831" s="136"/>
      <c r="B831" s="25" t="s">
        <v>350</v>
      </c>
      <c r="C831" s="31">
        <v>0</v>
      </c>
      <c r="D831" s="32">
        <v>17</v>
      </c>
      <c r="E831" s="32">
        <v>51</v>
      </c>
      <c r="F831" s="32">
        <v>32</v>
      </c>
      <c r="G831" s="32">
        <v>0</v>
      </c>
      <c r="H831" s="32">
        <v>0</v>
      </c>
      <c r="I831" s="32">
        <v>100</v>
      </c>
    </row>
    <row r="832" spans="1:9" x14ac:dyDescent="0.15">
      <c r="A832" s="136"/>
      <c r="B832" s="25" t="s">
        <v>351</v>
      </c>
      <c r="C832" s="31">
        <v>0</v>
      </c>
      <c r="D832" s="32">
        <v>28</v>
      </c>
      <c r="E832" s="32">
        <v>58</v>
      </c>
      <c r="F832" s="32">
        <v>28</v>
      </c>
      <c r="G832" s="32">
        <v>0</v>
      </c>
      <c r="H832" s="32">
        <v>0</v>
      </c>
      <c r="I832" s="32">
        <v>114</v>
      </c>
    </row>
    <row r="833" spans="1:9" x14ac:dyDescent="0.15">
      <c r="A833" s="136"/>
      <c r="B833" s="25" t="s">
        <v>352</v>
      </c>
      <c r="C833" s="31">
        <v>0</v>
      </c>
      <c r="D833" s="32">
        <v>19</v>
      </c>
      <c r="E833" s="32">
        <v>59</v>
      </c>
      <c r="F833" s="32">
        <v>41</v>
      </c>
      <c r="G833" s="32">
        <v>0</v>
      </c>
      <c r="H833" s="32">
        <v>0</v>
      </c>
      <c r="I833" s="32">
        <v>119</v>
      </c>
    </row>
    <row r="834" spans="1:9" x14ac:dyDescent="0.15">
      <c r="A834" s="136"/>
      <c r="B834" s="25" t="s">
        <v>353</v>
      </c>
      <c r="C834" s="31">
        <v>0</v>
      </c>
      <c r="D834" s="32">
        <v>11</v>
      </c>
      <c r="E834" s="32">
        <v>41</v>
      </c>
      <c r="F834" s="32">
        <v>26</v>
      </c>
      <c r="G834" s="32">
        <v>0</v>
      </c>
      <c r="H834" s="32">
        <v>0</v>
      </c>
      <c r="I834" s="32">
        <v>78</v>
      </c>
    </row>
    <row r="835" spans="1:9" x14ac:dyDescent="0.15">
      <c r="A835" s="136"/>
      <c r="B835" s="25" t="s">
        <v>354</v>
      </c>
      <c r="C835" s="31">
        <v>0</v>
      </c>
      <c r="D835" s="32">
        <v>19</v>
      </c>
      <c r="E835" s="32">
        <v>50</v>
      </c>
      <c r="F835" s="32">
        <v>37</v>
      </c>
      <c r="G835" s="32">
        <v>0</v>
      </c>
      <c r="H835" s="32">
        <v>0</v>
      </c>
      <c r="I835" s="32">
        <v>106</v>
      </c>
    </row>
    <row r="836" spans="1:9" x14ac:dyDescent="0.15">
      <c r="A836" s="136"/>
      <c r="B836" s="25" t="s">
        <v>355</v>
      </c>
      <c r="C836" s="31">
        <v>0</v>
      </c>
      <c r="D836" s="32">
        <v>20</v>
      </c>
      <c r="E836" s="32">
        <v>41</v>
      </c>
      <c r="F836" s="32">
        <v>28</v>
      </c>
      <c r="G836" s="32">
        <v>0</v>
      </c>
      <c r="H836" s="32">
        <v>0</v>
      </c>
      <c r="I836" s="32">
        <v>89</v>
      </c>
    </row>
    <row r="837" spans="1:9" x14ac:dyDescent="0.15">
      <c r="A837" s="136"/>
      <c r="B837" s="25" t="s">
        <v>356</v>
      </c>
      <c r="C837" s="31">
        <v>0</v>
      </c>
      <c r="D837" s="32">
        <v>19</v>
      </c>
      <c r="E837" s="32">
        <v>54</v>
      </c>
      <c r="F837" s="32">
        <v>36</v>
      </c>
      <c r="G837" s="32">
        <v>0</v>
      </c>
      <c r="H837" s="32">
        <v>0</v>
      </c>
      <c r="I837" s="32">
        <v>109</v>
      </c>
    </row>
    <row r="838" spans="1:9" x14ac:dyDescent="0.15">
      <c r="A838" s="136"/>
      <c r="B838" s="25" t="s">
        <v>357</v>
      </c>
      <c r="C838" s="31">
        <v>0</v>
      </c>
      <c r="D838" s="32">
        <v>21</v>
      </c>
      <c r="E838" s="32">
        <v>56</v>
      </c>
      <c r="F838" s="32">
        <v>34</v>
      </c>
      <c r="G838" s="32">
        <v>0</v>
      </c>
      <c r="H838" s="32">
        <v>0</v>
      </c>
      <c r="I838" s="32">
        <v>111</v>
      </c>
    </row>
    <row r="839" spans="1:9" x14ac:dyDescent="0.15">
      <c r="A839" s="136"/>
      <c r="B839" s="25" t="s">
        <v>358</v>
      </c>
      <c r="C839" s="31">
        <v>0</v>
      </c>
      <c r="D839" s="32">
        <v>20</v>
      </c>
      <c r="E839" s="32">
        <v>48</v>
      </c>
      <c r="F839" s="32">
        <v>39</v>
      </c>
      <c r="G839" s="32">
        <v>0</v>
      </c>
      <c r="H839" s="32">
        <v>0</v>
      </c>
      <c r="I839" s="32">
        <v>107</v>
      </c>
    </row>
    <row r="840" spans="1:9" x14ac:dyDescent="0.15">
      <c r="A840" s="136"/>
      <c r="B840" s="25" t="s">
        <v>359</v>
      </c>
      <c r="C840" s="31">
        <v>0</v>
      </c>
      <c r="D840" s="32">
        <v>24</v>
      </c>
      <c r="E840" s="32">
        <v>57</v>
      </c>
      <c r="F840" s="32">
        <v>67</v>
      </c>
      <c r="G840" s="32">
        <v>0</v>
      </c>
      <c r="H840" s="32">
        <v>0</v>
      </c>
      <c r="I840" s="32">
        <v>148</v>
      </c>
    </row>
    <row r="841" spans="1:9" x14ac:dyDescent="0.15">
      <c r="A841" s="136"/>
      <c r="B841" s="25" t="s">
        <v>360</v>
      </c>
      <c r="C841" s="31">
        <v>0</v>
      </c>
      <c r="D841" s="32">
        <v>30</v>
      </c>
      <c r="E841" s="32">
        <v>61</v>
      </c>
      <c r="F841" s="32">
        <v>51</v>
      </c>
      <c r="G841" s="32">
        <v>0</v>
      </c>
      <c r="H841" s="32">
        <v>0</v>
      </c>
      <c r="I841" s="32">
        <v>142</v>
      </c>
    </row>
    <row r="842" spans="1:9" x14ac:dyDescent="0.15">
      <c r="A842" s="136"/>
      <c r="B842" s="25" t="s">
        <v>361</v>
      </c>
      <c r="C842" s="31">
        <v>0</v>
      </c>
      <c r="D842" s="32">
        <v>22</v>
      </c>
      <c r="E842" s="32">
        <v>59</v>
      </c>
      <c r="F842" s="32">
        <v>36</v>
      </c>
      <c r="G842" s="32">
        <v>0</v>
      </c>
      <c r="H842" s="32">
        <v>0</v>
      </c>
      <c r="I842" s="32">
        <v>117</v>
      </c>
    </row>
    <row r="843" spans="1:9" x14ac:dyDescent="0.15">
      <c r="A843" s="136"/>
      <c r="B843" s="25" t="s">
        <v>362</v>
      </c>
      <c r="C843" s="31">
        <v>0</v>
      </c>
      <c r="D843" s="32">
        <v>25</v>
      </c>
      <c r="E843" s="32">
        <v>70</v>
      </c>
      <c r="F843" s="32">
        <v>51</v>
      </c>
      <c r="G843" s="32">
        <v>0</v>
      </c>
      <c r="H843" s="32">
        <v>0</v>
      </c>
      <c r="I843" s="32">
        <v>146</v>
      </c>
    </row>
    <row r="844" spans="1:9" x14ac:dyDescent="0.15">
      <c r="A844" s="136"/>
      <c r="B844" s="25" t="s">
        <v>363</v>
      </c>
      <c r="C844" s="31">
        <v>0</v>
      </c>
      <c r="D844" s="32">
        <v>29</v>
      </c>
      <c r="E844" s="32">
        <v>70</v>
      </c>
      <c r="F844" s="32">
        <v>51</v>
      </c>
      <c r="G844" s="32">
        <v>0</v>
      </c>
      <c r="H844" s="32">
        <v>0</v>
      </c>
      <c r="I844" s="32">
        <v>150</v>
      </c>
    </row>
    <row r="845" spans="1:9" x14ac:dyDescent="0.15">
      <c r="A845" s="136"/>
      <c r="B845" s="25" t="s">
        <v>364</v>
      </c>
      <c r="C845" s="31">
        <v>0</v>
      </c>
      <c r="D845" s="32">
        <v>23</v>
      </c>
      <c r="E845" s="32">
        <v>77</v>
      </c>
      <c r="F845" s="32">
        <v>54</v>
      </c>
      <c r="G845" s="32">
        <v>0</v>
      </c>
      <c r="H845" s="32">
        <v>0</v>
      </c>
      <c r="I845" s="32">
        <v>154</v>
      </c>
    </row>
    <row r="846" spans="1:9" x14ac:dyDescent="0.15">
      <c r="A846" s="136"/>
      <c r="B846" s="25" t="s">
        <v>365</v>
      </c>
      <c r="C846" s="31">
        <v>0</v>
      </c>
      <c r="D846" s="32">
        <v>17</v>
      </c>
      <c r="E846" s="32">
        <v>74</v>
      </c>
      <c r="F846" s="32">
        <v>57</v>
      </c>
      <c r="G846" s="32">
        <v>0</v>
      </c>
      <c r="H846" s="32">
        <v>0</v>
      </c>
      <c r="I846" s="32">
        <v>148</v>
      </c>
    </row>
    <row r="847" spans="1:9" x14ac:dyDescent="0.15">
      <c r="A847" s="136"/>
      <c r="B847" s="25" t="s">
        <v>366</v>
      </c>
      <c r="C847" s="31">
        <v>0</v>
      </c>
      <c r="D847" s="32">
        <v>14</v>
      </c>
      <c r="E847" s="32">
        <v>53</v>
      </c>
      <c r="F847" s="32">
        <v>42</v>
      </c>
      <c r="G847" s="32">
        <v>0</v>
      </c>
      <c r="H847" s="32">
        <v>0</v>
      </c>
      <c r="I847" s="32">
        <v>109</v>
      </c>
    </row>
    <row r="848" spans="1:9" x14ac:dyDescent="0.15">
      <c r="A848" s="136"/>
      <c r="B848" s="25" t="s">
        <v>367</v>
      </c>
      <c r="C848" s="31">
        <v>0</v>
      </c>
      <c r="D848" s="32">
        <v>11</v>
      </c>
      <c r="E848" s="32">
        <v>56</v>
      </c>
      <c r="F848" s="32">
        <v>45</v>
      </c>
      <c r="G848" s="32">
        <v>0</v>
      </c>
      <c r="H848" s="32">
        <v>0</v>
      </c>
      <c r="I848" s="32">
        <v>112</v>
      </c>
    </row>
    <row r="849" spans="1:9" x14ac:dyDescent="0.15">
      <c r="A849" s="136"/>
      <c r="B849" s="25" t="s">
        <v>368</v>
      </c>
      <c r="C849" s="31">
        <v>0</v>
      </c>
      <c r="D849" s="32">
        <v>17</v>
      </c>
      <c r="E849" s="32">
        <v>67</v>
      </c>
      <c r="F849" s="32">
        <v>58</v>
      </c>
      <c r="G849" s="32">
        <v>0</v>
      </c>
      <c r="H849" s="32">
        <v>0</v>
      </c>
      <c r="I849" s="32">
        <v>142</v>
      </c>
    </row>
    <row r="850" spans="1:9" x14ac:dyDescent="0.15">
      <c r="A850" s="136"/>
      <c r="B850" s="25" t="s">
        <v>369</v>
      </c>
      <c r="C850" s="31">
        <v>0</v>
      </c>
      <c r="D850" s="32">
        <v>17</v>
      </c>
      <c r="E850" s="32">
        <v>68</v>
      </c>
      <c r="F850" s="32">
        <v>50</v>
      </c>
      <c r="G850" s="32">
        <v>0</v>
      </c>
      <c r="H850" s="32">
        <v>0</v>
      </c>
      <c r="I850" s="32">
        <v>135</v>
      </c>
    </row>
    <row r="851" spans="1:9" x14ac:dyDescent="0.15">
      <c r="A851" s="136"/>
      <c r="B851" s="25" t="s">
        <v>370</v>
      </c>
      <c r="C851" s="31">
        <v>0</v>
      </c>
      <c r="D851" s="32">
        <v>18</v>
      </c>
      <c r="E851" s="32">
        <v>61</v>
      </c>
      <c r="F851" s="32">
        <v>54</v>
      </c>
      <c r="G851" s="32">
        <v>0</v>
      </c>
      <c r="H851" s="32">
        <v>0</v>
      </c>
      <c r="I851" s="32">
        <v>133</v>
      </c>
    </row>
    <row r="852" spans="1:9" x14ac:dyDescent="0.15">
      <c r="A852" s="136"/>
      <c r="B852" s="25" t="s">
        <v>371</v>
      </c>
      <c r="C852" s="31">
        <v>0</v>
      </c>
      <c r="D852" s="32">
        <v>21</v>
      </c>
      <c r="E852" s="32">
        <v>43</v>
      </c>
      <c r="F852" s="32">
        <v>48</v>
      </c>
      <c r="G852" s="32">
        <v>0</v>
      </c>
      <c r="H852" s="32">
        <v>0</v>
      </c>
      <c r="I852" s="32">
        <v>112</v>
      </c>
    </row>
    <row r="853" spans="1:9" x14ac:dyDescent="0.15">
      <c r="A853" s="136"/>
      <c r="B853" s="25" t="s">
        <v>372</v>
      </c>
      <c r="C853" s="31">
        <v>0</v>
      </c>
      <c r="D853" s="32">
        <v>16</v>
      </c>
      <c r="E853" s="32">
        <v>57</v>
      </c>
      <c r="F853" s="32">
        <v>65</v>
      </c>
      <c r="G853" s="32">
        <v>0</v>
      </c>
      <c r="H853" s="32">
        <v>0</v>
      </c>
      <c r="I853" s="32">
        <v>138</v>
      </c>
    </row>
    <row r="854" spans="1:9" x14ac:dyDescent="0.15">
      <c r="A854" s="136"/>
      <c r="B854" s="25" t="s">
        <v>373</v>
      </c>
      <c r="C854" s="31">
        <v>0</v>
      </c>
      <c r="D854" s="32">
        <v>24</v>
      </c>
      <c r="E854" s="32">
        <v>54</v>
      </c>
      <c r="F854" s="32">
        <v>61</v>
      </c>
      <c r="G854" s="32">
        <v>0</v>
      </c>
      <c r="H854" s="32">
        <v>0</v>
      </c>
      <c r="I854" s="32">
        <v>139</v>
      </c>
    </row>
    <row r="855" spans="1:9" x14ac:dyDescent="0.15">
      <c r="A855" s="136"/>
      <c r="B855" s="25" t="s">
        <v>374</v>
      </c>
      <c r="C855" s="31">
        <v>0</v>
      </c>
      <c r="D855" s="32">
        <v>24</v>
      </c>
      <c r="E855" s="32">
        <v>54</v>
      </c>
      <c r="F855" s="32">
        <v>63</v>
      </c>
      <c r="G855" s="32">
        <v>0</v>
      </c>
      <c r="H855" s="32">
        <v>0</v>
      </c>
      <c r="I855" s="32">
        <v>141</v>
      </c>
    </row>
    <row r="856" spans="1:9" x14ac:dyDescent="0.15">
      <c r="A856" s="136"/>
      <c r="B856" s="25" t="s">
        <v>375</v>
      </c>
      <c r="C856" s="31">
        <v>0</v>
      </c>
      <c r="D856" s="32">
        <v>13</v>
      </c>
      <c r="E856" s="32">
        <v>47</v>
      </c>
      <c r="F856" s="32">
        <v>65</v>
      </c>
      <c r="G856" s="32">
        <v>0</v>
      </c>
      <c r="H856" s="32">
        <v>0</v>
      </c>
      <c r="I856" s="32">
        <v>125</v>
      </c>
    </row>
    <row r="857" spans="1:9" x14ac:dyDescent="0.15">
      <c r="A857" s="136"/>
      <c r="B857" s="25" t="s">
        <v>376</v>
      </c>
      <c r="C857" s="31">
        <v>0</v>
      </c>
      <c r="D857" s="32">
        <v>21</v>
      </c>
      <c r="E857" s="32">
        <v>51</v>
      </c>
      <c r="F857" s="32">
        <v>49</v>
      </c>
      <c r="G857" s="32">
        <v>0</v>
      </c>
      <c r="H857" s="32">
        <v>0</v>
      </c>
      <c r="I857" s="32">
        <v>121</v>
      </c>
    </row>
    <row r="858" spans="1:9" x14ac:dyDescent="0.15">
      <c r="A858" s="136"/>
      <c r="B858" s="25" t="s">
        <v>377</v>
      </c>
      <c r="C858" s="31">
        <v>0</v>
      </c>
      <c r="D858" s="32">
        <v>28</v>
      </c>
      <c r="E858" s="32">
        <v>66</v>
      </c>
      <c r="F858" s="32">
        <v>58</v>
      </c>
      <c r="G858" s="32">
        <v>0</v>
      </c>
      <c r="H858" s="32">
        <v>0</v>
      </c>
      <c r="I858" s="32">
        <v>152</v>
      </c>
    </row>
    <row r="859" spans="1:9" x14ac:dyDescent="0.15">
      <c r="A859" s="136"/>
      <c r="B859" s="25" t="s">
        <v>378</v>
      </c>
      <c r="C859" s="31">
        <v>0</v>
      </c>
      <c r="D859" s="32">
        <v>19</v>
      </c>
      <c r="E859" s="32">
        <v>69</v>
      </c>
      <c r="F859" s="32">
        <v>78</v>
      </c>
      <c r="G859" s="32">
        <v>0</v>
      </c>
      <c r="H859" s="32">
        <v>0</v>
      </c>
      <c r="I859" s="32">
        <v>166</v>
      </c>
    </row>
    <row r="860" spans="1:9" x14ac:dyDescent="0.15">
      <c r="A860" s="136"/>
      <c r="B860" s="25" t="s">
        <v>379</v>
      </c>
      <c r="C860" s="31">
        <v>0</v>
      </c>
      <c r="D860" s="32">
        <v>19</v>
      </c>
      <c r="E860" s="32">
        <v>68</v>
      </c>
      <c r="F860" s="32">
        <v>59</v>
      </c>
      <c r="G860" s="32">
        <v>0</v>
      </c>
      <c r="H860" s="32">
        <v>0</v>
      </c>
      <c r="I860" s="32">
        <v>146</v>
      </c>
    </row>
    <row r="861" spans="1:9" x14ac:dyDescent="0.15">
      <c r="A861" s="136"/>
      <c r="B861" s="25" t="s">
        <v>380</v>
      </c>
      <c r="C861" s="31">
        <v>0</v>
      </c>
      <c r="D861" s="32">
        <v>18</v>
      </c>
      <c r="E861" s="32">
        <v>62</v>
      </c>
      <c r="F861" s="32">
        <v>60</v>
      </c>
      <c r="G861" s="32">
        <v>0</v>
      </c>
      <c r="H861" s="32">
        <v>0</v>
      </c>
      <c r="I861" s="32">
        <v>140</v>
      </c>
    </row>
    <row r="862" spans="1:9" x14ac:dyDescent="0.15">
      <c r="A862" s="136"/>
      <c r="B862" s="25" t="s">
        <v>381</v>
      </c>
      <c r="C862" s="31">
        <v>0</v>
      </c>
      <c r="D862" s="32">
        <v>26</v>
      </c>
      <c r="E862" s="32">
        <v>62</v>
      </c>
      <c r="F862" s="32">
        <v>61</v>
      </c>
      <c r="G862" s="32">
        <v>0</v>
      </c>
      <c r="H862" s="32">
        <v>0</v>
      </c>
      <c r="I862" s="32">
        <v>149</v>
      </c>
    </row>
    <row r="863" spans="1:9" x14ac:dyDescent="0.15">
      <c r="A863" s="136"/>
      <c r="B863" s="25" t="s">
        <v>382</v>
      </c>
      <c r="C863" s="31">
        <v>0</v>
      </c>
      <c r="D863" s="32">
        <v>21</v>
      </c>
      <c r="E863" s="32">
        <v>54</v>
      </c>
      <c r="F863" s="32">
        <v>73</v>
      </c>
      <c r="G863" s="32">
        <v>0</v>
      </c>
      <c r="H863" s="32">
        <v>0</v>
      </c>
      <c r="I863" s="32">
        <v>148</v>
      </c>
    </row>
    <row r="864" spans="1:9" x14ac:dyDescent="0.15">
      <c r="A864" s="136"/>
      <c r="B864" s="25" t="s">
        <v>383</v>
      </c>
      <c r="C864" s="31">
        <v>0</v>
      </c>
      <c r="D864" s="32">
        <v>12</v>
      </c>
      <c r="E864" s="32">
        <v>63</v>
      </c>
      <c r="F864" s="32">
        <v>74</v>
      </c>
      <c r="G864" s="32">
        <v>0</v>
      </c>
      <c r="H864" s="32">
        <v>0</v>
      </c>
      <c r="I864" s="32">
        <v>149</v>
      </c>
    </row>
    <row r="865" spans="1:9" x14ac:dyDescent="0.15">
      <c r="A865" s="136"/>
      <c r="B865" s="25" t="s">
        <v>384</v>
      </c>
      <c r="C865" s="31">
        <v>0</v>
      </c>
      <c r="D865" s="32">
        <v>12</v>
      </c>
      <c r="E865" s="32">
        <v>57</v>
      </c>
      <c r="F865" s="32">
        <v>47</v>
      </c>
      <c r="G865" s="32">
        <v>0</v>
      </c>
      <c r="H865" s="32">
        <v>0</v>
      </c>
      <c r="I865" s="32">
        <v>116</v>
      </c>
    </row>
    <row r="866" spans="1:9" x14ac:dyDescent="0.15">
      <c r="A866" s="136"/>
      <c r="B866" s="25" t="s">
        <v>385</v>
      </c>
      <c r="C866" s="31">
        <v>0</v>
      </c>
      <c r="D866" s="32">
        <v>23</v>
      </c>
      <c r="E866" s="32">
        <v>56</v>
      </c>
      <c r="F866" s="32">
        <v>54</v>
      </c>
      <c r="G866" s="32">
        <v>0</v>
      </c>
      <c r="H866" s="32">
        <v>0</v>
      </c>
      <c r="I866" s="32">
        <v>133</v>
      </c>
    </row>
    <row r="867" spans="1:9" x14ac:dyDescent="0.15">
      <c r="A867" s="136"/>
      <c r="B867" s="25" t="s">
        <v>386</v>
      </c>
      <c r="C867" s="31">
        <v>0</v>
      </c>
      <c r="D867" s="32">
        <v>19</v>
      </c>
      <c r="E867" s="32">
        <v>66</v>
      </c>
      <c r="F867" s="32">
        <v>55</v>
      </c>
      <c r="G867" s="32">
        <v>0</v>
      </c>
      <c r="H867" s="32">
        <v>0</v>
      </c>
      <c r="I867" s="32">
        <v>140</v>
      </c>
    </row>
    <row r="868" spans="1:9" x14ac:dyDescent="0.15">
      <c r="A868" s="136"/>
      <c r="B868" s="25" t="s">
        <v>387</v>
      </c>
      <c r="C868" s="31">
        <v>0</v>
      </c>
      <c r="D868" s="32">
        <v>20</v>
      </c>
      <c r="E868" s="32">
        <v>67</v>
      </c>
      <c r="F868" s="32">
        <v>83</v>
      </c>
      <c r="G868" s="32">
        <v>0</v>
      </c>
      <c r="H868" s="32">
        <v>0</v>
      </c>
      <c r="I868" s="32">
        <v>170</v>
      </c>
    </row>
    <row r="869" spans="1:9" x14ac:dyDescent="0.15">
      <c r="A869" s="136"/>
      <c r="B869" s="25" t="s">
        <v>388</v>
      </c>
      <c r="C869" s="31">
        <v>0</v>
      </c>
      <c r="D869" s="32">
        <v>18</v>
      </c>
      <c r="E869" s="32">
        <v>71</v>
      </c>
      <c r="F869" s="32">
        <v>48</v>
      </c>
      <c r="G869" s="32">
        <v>0</v>
      </c>
      <c r="H869" s="32">
        <v>0</v>
      </c>
      <c r="I869" s="32">
        <v>137</v>
      </c>
    </row>
    <row r="870" spans="1:9" x14ac:dyDescent="0.15">
      <c r="A870" s="136"/>
      <c r="B870" s="25" t="s">
        <v>389</v>
      </c>
      <c r="C870" s="31">
        <v>0</v>
      </c>
      <c r="D870" s="32">
        <v>23</v>
      </c>
      <c r="E870" s="32">
        <v>73</v>
      </c>
      <c r="F870" s="32">
        <v>56</v>
      </c>
      <c r="G870" s="32">
        <v>0</v>
      </c>
      <c r="H870" s="32">
        <v>0</v>
      </c>
      <c r="I870" s="32">
        <v>152</v>
      </c>
    </row>
    <row r="871" spans="1:9" x14ac:dyDescent="0.15">
      <c r="B871" s="25" t="s">
        <v>390</v>
      </c>
      <c r="C871" s="31">
        <v>0</v>
      </c>
      <c r="D871" s="32">
        <v>37</v>
      </c>
      <c r="E871" s="32">
        <v>66</v>
      </c>
      <c r="F871" s="32">
        <v>70</v>
      </c>
      <c r="G871" s="32">
        <v>0</v>
      </c>
      <c r="H871" s="32">
        <v>0</v>
      </c>
      <c r="I871" s="32">
        <v>173</v>
      </c>
    </row>
    <row r="872" spans="1:9" x14ac:dyDescent="0.15">
      <c r="B872" s="25" t="s">
        <v>391</v>
      </c>
      <c r="C872" s="31">
        <v>0</v>
      </c>
      <c r="D872" s="32">
        <v>28</v>
      </c>
      <c r="E872" s="32">
        <v>60</v>
      </c>
      <c r="F872" s="32">
        <v>62</v>
      </c>
      <c r="G872" s="32">
        <v>0</v>
      </c>
      <c r="H872" s="32">
        <v>0</v>
      </c>
      <c r="I872" s="32">
        <v>150</v>
      </c>
    </row>
    <row r="873" spans="1:9" x14ac:dyDescent="0.15">
      <c r="B873" s="25" t="s">
        <v>392</v>
      </c>
      <c r="C873" s="31">
        <v>0</v>
      </c>
      <c r="D873" s="32">
        <v>21</v>
      </c>
      <c r="E873" s="32">
        <v>55</v>
      </c>
      <c r="F873" s="32">
        <v>55</v>
      </c>
      <c r="G873" s="32">
        <v>0</v>
      </c>
      <c r="H873" s="32">
        <v>0</v>
      </c>
      <c r="I873" s="32">
        <v>131</v>
      </c>
    </row>
    <row r="874" spans="1:9" x14ac:dyDescent="0.15">
      <c r="B874" s="25" t="s">
        <v>393</v>
      </c>
      <c r="C874" s="31">
        <v>0</v>
      </c>
      <c r="D874" s="32">
        <v>21</v>
      </c>
      <c r="E874" s="32">
        <v>55</v>
      </c>
      <c r="F874" s="32">
        <v>55</v>
      </c>
      <c r="G874" s="32">
        <v>0</v>
      </c>
      <c r="H874" s="32">
        <v>0</v>
      </c>
      <c r="I874" s="32">
        <v>131</v>
      </c>
    </row>
    <row r="875" spans="1:9" x14ac:dyDescent="0.15">
      <c r="B875" s="25" t="s">
        <v>394</v>
      </c>
      <c r="C875" s="31">
        <v>0</v>
      </c>
      <c r="D875" s="32">
        <v>21</v>
      </c>
      <c r="E875" s="32">
        <v>55</v>
      </c>
      <c r="F875" s="32">
        <v>54</v>
      </c>
      <c r="G875" s="32">
        <v>0</v>
      </c>
      <c r="H875" s="32">
        <v>0</v>
      </c>
      <c r="I875" s="32">
        <v>130</v>
      </c>
    </row>
    <row r="876" spans="1:9" x14ac:dyDescent="0.15">
      <c r="B876" s="25" t="s">
        <v>395</v>
      </c>
      <c r="C876" s="31">
        <v>0</v>
      </c>
      <c r="D876" s="32">
        <v>20</v>
      </c>
      <c r="E876" s="32">
        <v>70</v>
      </c>
      <c r="F876" s="32">
        <v>48</v>
      </c>
      <c r="G876" s="32">
        <v>0</v>
      </c>
      <c r="H876" s="32">
        <v>0</v>
      </c>
      <c r="I876" s="32">
        <v>138</v>
      </c>
    </row>
    <row r="877" spans="1:9" x14ac:dyDescent="0.15">
      <c r="B877" s="25" t="s">
        <v>396</v>
      </c>
      <c r="C877" s="31">
        <v>0</v>
      </c>
      <c r="D877" s="32">
        <v>22</v>
      </c>
      <c r="E877" s="32">
        <v>85</v>
      </c>
      <c r="F877" s="32">
        <v>38</v>
      </c>
      <c r="G877" s="32">
        <v>0</v>
      </c>
      <c r="H877" s="32">
        <v>0</v>
      </c>
      <c r="I877" s="32">
        <v>145</v>
      </c>
    </row>
    <row r="878" spans="1:9" x14ac:dyDescent="0.15">
      <c r="B878" s="25" t="s">
        <v>397</v>
      </c>
      <c r="C878" s="31">
        <v>0</v>
      </c>
      <c r="D878" s="32">
        <v>16</v>
      </c>
      <c r="E878" s="32">
        <v>72</v>
      </c>
      <c r="F878" s="32">
        <v>35</v>
      </c>
      <c r="G878" s="32">
        <v>0</v>
      </c>
      <c r="H878" s="32">
        <v>0</v>
      </c>
      <c r="I878" s="32">
        <v>123</v>
      </c>
    </row>
    <row r="879" spans="1:9" x14ac:dyDescent="0.15">
      <c r="B879" s="25" t="s">
        <v>398</v>
      </c>
      <c r="C879" s="31">
        <v>0</v>
      </c>
      <c r="D879" s="32">
        <v>30</v>
      </c>
      <c r="E879" s="32">
        <v>84</v>
      </c>
      <c r="F879" s="32">
        <v>38</v>
      </c>
      <c r="G879" s="32">
        <v>0</v>
      </c>
      <c r="H879" s="32">
        <v>0</v>
      </c>
      <c r="I879" s="32">
        <v>152</v>
      </c>
    </row>
    <row r="880" spans="1:9" x14ac:dyDescent="0.15">
      <c r="B880" s="25" t="s">
        <v>399</v>
      </c>
      <c r="C880" s="31">
        <v>0</v>
      </c>
      <c r="D880" s="32">
        <v>19</v>
      </c>
      <c r="E880" s="32">
        <v>63</v>
      </c>
      <c r="F880" s="32">
        <v>31</v>
      </c>
      <c r="G880" s="32">
        <v>0</v>
      </c>
      <c r="H880" s="32">
        <v>0</v>
      </c>
      <c r="I880" s="32">
        <v>113</v>
      </c>
    </row>
    <row r="881" spans="2:9" x14ac:dyDescent="0.15">
      <c r="B881" s="25" t="s">
        <v>400</v>
      </c>
      <c r="C881" s="31">
        <v>0</v>
      </c>
      <c r="D881" s="32">
        <v>20</v>
      </c>
      <c r="E881" s="32">
        <v>57</v>
      </c>
      <c r="F881" s="32">
        <v>54</v>
      </c>
      <c r="G881" s="32">
        <v>0</v>
      </c>
      <c r="H881" s="32">
        <v>0</v>
      </c>
      <c r="I881" s="32">
        <v>131</v>
      </c>
    </row>
    <row r="882" spans="2:9" x14ac:dyDescent="0.15">
      <c r="B882" s="25" t="s">
        <v>401</v>
      </c>
      <c r="C882" s="31">
        <v>0</v>
      </c>
      <c r="D882" s="32">
        <v>21</v>
      </c>
      <c r="E882" s="32">
        <v>60</v>
      </c>
      <c r="F882" s="32">
        <v>47</v>
      </c>
      <c r="G882" s="32">
        <v>0</v>
      </c>
      <c r="H882" s="32">
        <v>0</v>
      </c>
      <c r="I882" s="32">
        <v>128</v>
      </c>
    </row>
    <row r="883" spans="2:9" x14ac:dyDescent="0.15">
      <c r="B883" s="25" t="s">
        <v>402</v>
      </c>
      <c r="C883" s="31">
        <v>0</v>
      </c>
      <c r="D883" s="32">
        <v>19</v>
      </c>
      <c r="E883" s="32">
        <v>59</v>
      </c>
      <c r="F883" s="32">
        <v>59</v>
      </c>
      <c r="G883" s="32">
        <v>0</v>
      </c>
      <c r="H883" s="32">
        <v>0</v>
      </c>
      <c r="I883" s="32">
        <v>137</v>
      </c>
    </row>
    <row r="884" spans="2:9" x14ac:dyDescent="0.15">
      <c r="B884" s="25" t="s">
        <v>403</v>
      </c>
      <c r="C884" s="31">
        <v>0</v>
      </c>
      <c r="D884" s="32">
        <v>18</v>
      </c>
      <c r="E884" s="32">
        <v>58</v>
      </c>
      <c r="F884" s="32">
        <v>62</v>
      </c>
      <c r="G884" s="32">
        <v>0</v>
      </c>
      <c r="H884" s="32">
        <v>0</v>
      </c>
      <c r="I884" s="32">
        <v>138</v>
      </c>
    </row>
    <row r="885" spans="2:9" x14ac:dyDescent="0.15">
      <c r="B885" s="25" t="s">
        <v>404</v>
      </c>
      <c r="C885" s="31">
        <v>0</v>
      </c>
      <c r="D885" s="32">
        <v>26</v>
      </c>
      <c r="E885" s="32">
        <v>59</v>
      </c>
      <c r="F885" s="32">
        <v>49</v>
      </c>
      <c r="G885" s="32">
        <v>0</v>
      </c>
      <c r="H885" s="32">
        <v>0</v>
      </c>
      <c r="I885" s="32">
        <v>134</v>
      </c>
    </row>
    <row r="886" spans="2:9" x14ac:dyDescent="0.15">
      <c r="B886" s="25" t="s">
        <v>405</v>
      </c>
      <c r="C886" s="31">
        <v>0</v>
      </c>
      <c r="D886" s="32">
        <v>22</v>
      </c>
      <c r="E886" s="32">
        <v>45</v>
      </c>
      <c r="F886" s="32">
        <v>41</v>
      </c>
      <c r="G886" s="32">
        <v>0</v>
      </c>
      <c r="H886" s="32">
        <v>0</v>
      </c>
      <c r="I886" s="32">
        <v>108</v>
      </c>
    </row>
    <row r="887" spans="2:9" x14ac:dyDescent="0.15">
      <c r="B887" s="25" t="s">
        <v>406</v>
      </c>
      <c r="C887" s="31">
        <v>0</v>
      </c>
      <c r="D887" s="32">
        <v>21</v>
      </c>
      <c r="E887" s="32">
        <v>54</v>
      </c>
      <c r="F887" s="32">
        <v>38</v>
      </c>
      <c r="G887" s="32">
        <v>0</v>
      </c>
      <c r="H887" s="32">
        <v>0</v>
      </c>
      <c r="I887" s="32">
        <v>113</v>
      </c>
    </row>
    <row r="888" spans="2:9" x14ac:dyDescent="0.15">
      <c r="B888" s="25" t="s">
        <v>407</v>
      </c>
      <c r="C888" s="31">
        <v>0</v>
      </c>
      <c r="D888" s="32">
        <v>20</v>
      </c>
      <c r="E888" s="32">
        <v>47</v>
      </c>
      <c r="F888" s="32">
        <v>46</v>
      </c>
      <c r="G888" s="32">
        <v>0</v>
      </c>
      <c r="H888" s="32">
        <v>0</v>
      </c>
      <c r="I888" s="32">
        <v>113</v>
      </c>
    </row>
    <row r="889" spans="2:9" x14ac:dyDescent="0.15">
      <c r="B889" s="25" t="s">
        <v>408</v>
      </c>
      <c r="C889" s="31">
        <v>0</v>
      </c>
      <c r="D889" s="32">
        <v>21</v>
      </c>
      <c r="E889" s="32">
        <v>51</v>
      </c>
      <c r="F889" s="32">
        <v>49</v>
      </c>
      <c r="G889" s="32">
        <v>0</v>
      </c>
      <c r="H889" s="32">
        <v>0</v>
      </c>
      <c r="I889" s="32">
        <v>121</v>
      </c>
    </row>
    <row r="890" spans="2:9" x14ac:dyDescent="0.15">
      <c r="B890" s="25" t="s">
        <v>409</v>
      </c>
      <c r="C890" s="31">
        <v>0</v>
      </c>
      <c r="D890" s="32">
        <v>17</v>
      </c>
      <c r="E890" s="32">
        <v>49</v>
      </c>
      <c r="F890" s="32">
        <v>39</v>
      </c>
      <c r="G890" s="32">
        <v>0</v>
      </c>
      <c r="H890" s="32">
        <v>0</v>
      </c>
      <c r="I890" s="32">
        <v>105</v>
      </c>
    </row>
    <row r="891" spans="2:9" x14ac:dyDescent="0.15">
      <c r="B891" s="25" t="s">
        <v>410</v>
      </c>
      <c r="C891" s="31">
        <v>0</v>
      </c>
      <c r="D891" s="32">
        <v>17</v>
      </c>
      <c r="E891" s="32">
        <v>49</v>
      </c>
      <c r="F891" s="32">
        <v>52</v>
      </c>
      <c r="G891" s="32">
        <v>0</v>
      </c>
      <c r="H891" s="32">
        <v>0</v>
      </c>
      <c r="I891" s="32">
        <v>118</v>
      </c>
    </row>
    <row r="892" spans="2:9" x14ac:dyDescent="0.15">
      <c r="B892" s="25" t="s">
        <v>411</v>
      </c>
      <c r="C892" s="31">
        <v>0</v>
      </c>
      <c r="D892" s="32">
        <v>24</v>
      </c>
      <c r="E892" s="32">
        <v>70</v>
      </c>
      <c r="F892" s="32">
        <v>53</v>
      </c>
      <c r="G892" s="32">
        <v>0</v>
      </c>
      <c r="H892" s="32">
        <v>0</v>
      </c>
      <c r="I892" s="32">
        <v>147</v>
      </c>
    </row>
    <row r="893" spans="2:9" x14ac:dyDescent="0.15">
      <c r="B893" s="25" t="s">
        <v>412</v>
      </c>
      <c r="C893" s="31">
        <v>0</v>
      </c>
      <c r="D893" s="32">
        <v>19</v>
      </c>
      <c r="E893" s="32">
        <v>55</v>
      </c>
      <c r="F893" s="32">
        <v>58</v>
      </c>
      <c r="G893" s="32">
        <v>0</v>
      </c>
      <c r="H893" s="32">
        <v>0</v>
      </c>
      <c r="I893" s="32">
        <v>132</v>
      </c>
    </row>
    <row r="894" spans="2:9" x14ac:dyDescent="0.15">
      <c r="B894" s="25" t="s">
        <v>413</v>
      </c>
      <c r="C894" s="31">
        <v>0</v>
      </c>
      <c r="D894" s="32">
        <v>17</v>
      </c>
      <c r="E894" s="32">
        <v>46</v>
      </c>
      <c r="F894" s="32">
        <v>42</v>
      </c>
      <c r="G894" s="32">
        <v>0</v>
      </c>
      <c r="H894" s="32">
        <v>0</v>
      </c>
      <c r="I894" s="32">
        <v>105</v>
      </c>
    </row>
    <row r="895" spans="2:9" x14ac:dyDescent="0.15">
      <c r="B895" s="25" t="s">
        <v>414</v>
      </c>
      <c r="C895" s="31">
        <v>0</v>
      </c>
      <c r="D895" s="32">
        <v>25</v>
      </c>
      <c r="E895" s="32">
        <v>56</v>
      </c>
      <c r="F895" s="32">
        <v>36</v>
      </c>
      <c r="G895" s="32">
        <v>0</v>
      </c>
      <c r="H895" s="32">
        <v>0</v>
      </c>
      <c r="I895" s="32">
        <v>117</v>
      </c>
    </row>
    <row r="896" spans="2:9" x14ac:dyDescent="0.15">
      <c r="B896" s="25" t="s">
        <v>415</v>
      </c>
      <c r="C896" s="31">
        <v>0</v>
      </c>
      <c r="D896" s="32">
        <v>21</v>
      </c>
      <c r="E896" s="32">
        <v>64</v>
      </c>
      <c r="F896" s="32">
        <v>49</v>
      </c>
      <c r="G896" s="32">
        <v>0</v>
      </c>
      <c r="H896" s="32">
        <v>0</v>
      </c>
      <c r="I896" s="32">
        <v>134</v>
      </c>
    </row>
    <row r="897" spans="2:9" x14ac:dyDescent="0.15">
      <c r="B897" s="25" t="s">
        <v>416</v>
      </c>
      <c r="C897" s="31">
        <v>0</v>
      </c>
      <c r="D897" s="32">
        <v>23</v>
      </c>
      <c r="E897" s="32">
        <v>70</v>
      </c>
      <c r="F897" s="32">
        <v>46</v>
      </c>
      <c r="G897" s="32">
        <v>0</v>
      </c>
      <c r="H897" s="32">
        <v>0</v>
      </c>
      <c r="I897" s="32">
        <v>139</v>
      </c>
    </row>
    <row r="898" spans="2:9" x14ac:dyDescent="0.15">
      <c r="B898" s="25" t="s">
        <v>417</v>
      </c>
      <c r="C898" s="31">
        <v>0</v>
      </c>
      <c r="D898" s="32">
        <v>21</v>
      </c>
      <c r="E898" s="32">
        <v>58</v>
      </c>
      <c r="F898" s="32">
        <v>45</v>
      </c>
      <c r="G898" s="32">
        <v>0</v>
      </c>
      <c r="H898" s="32">
        <v>0</v>
      </c>
      <c r="I898" s="32">
        <v>124</v>
      </c>
    </row>
    <row r="899" spans="2:9" x14ac:dyDescent="0.15">
      <c r="B899" s="25" t="s">
        <v>418</v>
      </c>
      <c r="C899" s="31">
        <v>0</v>
      </c>
      <c r="D899" s="32">
        <v>16</v>
      </c>
      <c r="E899" s="32">
        <v>38</v>
      </c>
      <c r="F899" s="32">
        <v>28</v>
      </c>
      <c r="G899" s="32">
        <v>0</v>
      </c>
      <c r="H899" s="32">
        <v>0</v>
      </c>
      <c r="I899" s="32">
        <v>82</v>
      </c>
    </row>
    <row r="900" spans="2:9" x14ac:dyDescent="0.15">
      <c r="B900" s="25" t="s">
        <v>419</v>
      </c>
      <c r="C900" s="31">
        <v>0</v>
      </c>
      <c r="D900" s="32">
        <v>14</v>
      </c>
      <c r="E900" s="32">
        <v>49</v>
      </c>
      <c r="F900" s="32">
        <v>24</v>
      </c>
      <c r="G900" s="32">
        <v>0</v>
      </c>
      <c r="H900" s="32">
        <v>0</v>
      </c>
      <c r="I900" s="32">
        <v>87</v>
      </c>
    </row>
    <row r="901" spans="2:9" x14ac:dyDescent="0.15">
      <c r="B901" s="25" t="s">
        <v>420</v>
      </c>
      <c r="C901" s="31">
        <v>0</v>
      </c>
      <c r="D901" s="32">
        <v>22</v>
      </c>
      <c r="E901" s="32">
        <v>54</v>
      </c>
      <c r="F901" s="32">
        <v>38</v>
      </c>
      <c r="G901" s="32">
        <v>0</v>
      </c>
      <c r="H901" s="32">
        <v>0</v>
      </c>
      <c r="I901" s="32">
        <v>114</v>
      </c>
    </row>
    <row r="902" spans="2:9" x14ac:dyDescent="0.15">
      <c r="B902" s="25" t="s">
        <v>421</v>
      </c>
      <c r="C902" s="31">
        <v>0</v>
      </c>
      <c r="D902" s="32">
        <v>8</v>
      </c>
      <c r="E902" s="32">
        <v>30</v>
      </c>
      <c r="F902" s="32">
        <v>32</v>
      </c>
      <c r="G902" s="32">
        <v>0</v>
      </c>
      <c r="H902" s="32">
        <v>0</v>
      </c>
      <c r="I902" s="32">
        <v>70</v>
      </c>
    </row>
    <row r="903" spans="2:9" x14ac:dyDescent="0.15">
      <c r="B903" s="25" t="s">
        <v>422</v>
      </c>
      <c r="C903" s="31">
        <v>0</v>
      </c>
      <c r="D903" s="32">
        <v>13</v>
      </c>
      <c r="E903" s="32">
        <v>75</v>
      </c>
      <c r="F903" s="32">
        <v>90</v>
      </c>
      <c r="G903" s="32">
        <v>0</v>
      </c>
      <c r="H903" s="32">
        <v>0</v>
      </c>
      <c r="I903" s="32">
        <v>178</v>
      </c>
    </row>
    <row r="904" spans="2:9" x14ac:dyDescent="0.15">
      <c r="B904" s="25" t="s">
        <v>423</v>
      </c>
      <c r="C904" s="31">
        <v>0</v>
      </c>
      <c r="D904" s="32">
        <v>18</v>
      </c>
      <c r="E904" s="32">
        <v>78</v>
      </c>
      <c r="F904" s="32">
        <v>117</v>
      </c>
      <c r="G904" s="32">
        <v>0</v>
      </c>
      <c r="H904" s="32">
        <v>0</v>
      </c>
      <c r="I904" s="32">
        <v>213</v>
      </c>
    </row>
    <row r="905" spans="2:9" x14ac:dyDescent="0.15">
      <c r="B905" s="25" t="s">
        <v>424</v>
      </c>
      <c r="C905" s="31">
        <v>0</v>
      </c>
      <c r="D905" s="32">
        <v>16</v>
      </c>
      <c r="E905" s="32">
        <v>62</v>
      </c>
      <c r="F905" s="32">
        <v>80</v>
      </c>
      <c r="G905" s="32">
        <v>0</v>
      </c>
      <c r="H905" s="32">
        <v>0</v>
      </c>
      <c r="I905" s="32">
        <v>158</v>
      </c>
    </row>
    <row r="906" spans="2:9" x14ac:dyDescent="0.15">
      <c r="B906" s="25" t="s">
        <v>425</v>
      </c>
      <c r="C906" s="31">
        <v>0</v>
      </c>
      <c r="D906" s="32">
        <v>19</v>
      </c>
      <c r="E906" s="32">
        <v>69</v>
      </c>
      <c r="F906" s="32">
        <v>97</v>
      </c>
      <c r="G906" s="32">
        <v>0</v>
      </c>
      <c r="H906" s="32">
        <v>0</v>
      </c>
      <c r="I906" s="32">
        <v>185</v>
      </c>
    </row>
    <row r="907" spans="2:9" x14ac:dyDescent="0.15">
      <c r="B907" s="25" t="s">
        <v>426</v>
      </c>
      <c r="C907" s="31">
        <v>0</v>
      </c>
      <c r="D907" s="32">
        <v>18</v>
      </c>
      <c r="E907" s="32">
        <v>62</v>
      </c>
      <c r="F907" s="32">
        <v>91</v>
      </c>
      <c r="G907" s="32">
        <v>0</v>
      </c>
      <c r="H907" s="32">
        <v>0</v>
      </c>
      <c r="I907" s="32">
        <v>171</v>
      </c>
    </row>
    <row r="908" spans="2:9" x14ac:dyDescent="0.15">
      <c r="B908" s="25" t="s">
        <v>427</v>
      </c>
      <c r="C908" s="31">
        <v>0</v>
      </c>
      <c r="D908" s="32">
        <v>18</v>
      </c>
      <c r="E908" s="32">
        <v>54</v>
      </c>
      <c r="F908" s="32">
        <v>88</v>
      </c>
      <c r="G908" s="32">
        <v>0</v>
      </c>
      <c r="H908" s="32">
        <v>0</v>
      </c>
      <c r="I908" s="32">
        <v>160</v>
      </c>
    </row>
    <row r="909" spans="2:9" x14ac:dyDescent="0.15">
      <c r="B909" s="25" t="s">
        <v>428</v>
      </c>
      <c r="C909" s="31">
        <v>0</v>
      </c>
      <c r="D909" s="32">
        <v>19</v>
      </c>
      <c r="E909" s="32">
        <v>54</v>
      </c>
      <c r="F909" s="32">
        <v>97</v>
      </c>
      <c r="G909" s="32">
        <v>0</v>
      </c>
      <c r="H909" s="32">
        <v>0</v>
      </c>
      <c r="I909" s="32">
        <v>170</v>
      </c>
    </row>
    <row r="910" spans="2:9" x14ac:dyDescent="0.15">
      <c r="B910" s="25" t="s">
        <v>429</v>
      </c>
      <c r="C910" s="31">
        <v>0</v>
      </c>
      <c r="D910" s="32">
        <v>14</v>
      </c>
      <c r="E910" s="32">
        <v>54</v>
      </c>
      <c r="F910" s="32">
        <v>89</v>
      </c>
      <c r="G910" s="32">
        <v>0</v>
      </c>
      <c r="H910" s="32">
        <v>0</v>
      </c>
      <c r="I910" s="32">
        <v>157</v>
      </c>
    </row>
    <row r="911" spans="2:9" x14ac:dyDescent="0.15">
      <c r="B911" s="25" t="s">
        <v>430</v>
      </c>
      <c r="C911" s="31">
        <v>0</v>
      </c>
      <c r="D911" s="32">
        <v>24</v>
      </c>
      <c r="E911" s="32">
        <v>61</v>
      </c>
      <c r="F911" s="32">
        <v>114</v>
      </c>
      <c r="G911" s="32">
        <v>0</v>
      </c>
      <c r="H911" s="32">
        <v>0</v>
      </c>
      <c r="I911" s="32">
        <v>199</v>
      </c>
    </row>
    <row r="912" spans="2:9" x14ac:dyDescent="0.15">
      <c r="B912" s="25" t="s">
        <v>431</v>
      </c>
      <c r="C912" s="31">
        <v>0</v>
      </c>
      <c r="D912" s="32">
        <v>20</v>
      </c>
      <c r="E912" s="32">
        <v>58</v>
      </c>
      <c r="F912" s="32">
        <v>79</v>
      </c>
      <c r="G912" s="32">
        <v>0</v>
      </c>
      <c r="H912" s="32">
        <v>0</v>
      </c>
      <c r="I912" s="32">
        <v>157</v>
      </c>
    </row>
    <row r="913" spans="2:9" x14ac:dyDescent="0.15">
      <c r="B913" s="25" t="s">
        <v>432</v>
      </c>
      <c r="C913" s="31">
        <v>0</v>
      </c>
      <c r="D913" s="32">
        <v>19</v>
      </c>
      <c r="E913" s="32">
        <v>57</v>
      </c>
      <c r="F913" s="32">
        <v>86</v>
      </c>
      <c r="G913" s="32">
        <v>0</v>
      </c>
      <c r="H913" s="32">
        <v>0</v>
      </c>
      <c r="I913" s="32">
        <v>162</v>
      </c>
    </row>
    <row r="914" spans="2:9" x14ac:dyDescent="0.15">
      <c r="B914" s="25" t="s">
        <v>433</v>
      </c>
      <c r="C914" s="31">
        <v>0</v>
      </c>
      <c r="D914" s="32">
        <v>16</v>
      </c>
      <c r="E914" s="32">
        <v>63</v>
      </c>
      <c r="F914" s="32">
        <v>86</v>
      </c>
      <c r="G914" s="32">
        <v>0</v>
      </c>
      <c r="H914" s="32">
        <v>0</v>
      </c>
      <c r="I914" s="32">
        <v>165</v>
      </c>
    </row>
    <row r="915" spans="2:9" x14ac:dyDescent="0.15">
      <c r="B915" s="25" t="s">
        <v>434</v>
      </c>
      <c r="C915" s="31">
        <v>0</v>
      </c>
      <c r="D915" s="32">
        <f>$D$222</f>
        <v>25</v>
      </c>
      <c r="E915" s="32">
        <f>$E$222</f>
        <v>80</v>
      </c>
      <c r="F915" s="32">
        <f>$F$222</f>
        <v>137</v>
      </c>
      <c r="G915" s="32">
        <v>0</v>
      </c>
      <c r="H915" s="32">
        <v>0</v>
      </c>
      <c r="I915" s="32">
        <f>$G$222</f>
        <v>17</v>
      </c>
    </row>
    <row r="916" spans="2:9" x14ac:dyDescent="0.15">
      <c r="B916" s="25" t="s">
        <v>435</v>
      </c>
      <c r="C916" s="31">
        <v>0</v>
      </c>
      <c r="D916" s="32">
        <v>16</v>
      </c>
      <c r="E916" s="32">
        <v>65</v>
      </c>
      <c r="F916" s="32">
        <v>99</v>
      </c>
      <c r="G916" s="32">
        <v>0</v>
      </c>
      <c r="H916" s="32">
        <v>0</v>
      </c>
      <c r="I916" s="32">
        <v>180</v>
      </c>
    </row>
    <row r="917" spans="2:9" x14ac:dyDescent="0.15">
      <c r="B917" s="25" t="s">
        <v>436</v>
      </c>
      <c r="C917" s="31">
        <v>0</v>
      </c>
      <c r="D917" s="32">
        <v>13</v>
      </c>
      <c r="E917" s="32">
        <v>55</v>
      </c>
      <c r="F917" s="32">
        <v>114</v>
      </c>
      <c r="G917" s="32">
        <v>0</v>
      </c>
      <c r="H917" s="32">
        <v>0</v>
      </c>
      <c r="I917" s="32">
        <v>182</v>
      </c>
    </row>
    <row r="918" spans="2:9" x14ac:dyDescent="0.15">
      <c r="B918" s="25" t="s">
        <v>437</v>
      </c>
      <c r="C918" s="31">
        <v>0</v>
      </c>
      <c r="D918" s="32">
        <v>13</v>
      </c>
      <c r="E918" s="32">
        <v>55</v>
      </c>
      <c r="F918" s="32">
        <v>114</v>
      </c>
      <c r="G918" s="32">
        <v>0</v>
      </c>
      <c r="H918" s="32">
        <v>0</v>
      </c>
      <c r="I918" s="32">
        <v>182</v>
      </c>
    </row>
    <row r="919" spans="2:9" x14ac:dyDescent="0.15">
      <c r="B919" s="25" t="s">
        <v>438</v>
      </c>
      <c r="C919" s="31">
        <v>0</v>
      </c>
      <c r="D919" s="32">
        <v>19</v>
      </c>
      <c r="E919" s="32">
        <v>63</v>
      </c>
      <c r="F919" s="32">
        <v>86</v>
      </c>
      <c r="G919" s="32">
        <v>0</v>
      </c>
      <c r="H919" s="32">
        <v>0</v>
      </c>
      <c r="I919" s="32">
        <v>168</v>
      </c>
    </row>
    <row r="920" spans="2:9" x14ac:dyDescent="0.15">
      <c r="B920" s="25" t="s">
        <v>439</v>
      </c>
      <c r="C920" s="31">
        <v>0</v>
      </c>
      <c r="D920" s="32">
        <v>19</v>
      </c>
      <c r="E920" s="32">
        <v>66</v>
      </c>
      <c r="F920" s="32">
        <v>77</v>
      </c>
      <c r="G920" s="32">
        <v>0</v>
      </c>
      <c r="H920" s="32">
        <v>0</v>
      </c>
      <c r="I920" s="32">
        <v>162</v>
      </c>
    </row>
    <row r="921" spans="2:9" ht="12.75" customHeight="1" x14ac:dyDescent="0.15">
      <c r="B921" s="25" t="s">
        <v>440</v>
      </c>
      <c r="C921" s="31">
        <v>0</v>
      </c>
      <c r="D921" s="32">
        <v>23</v>
      </c>
      <c r="E921" s="32">
        <v>88</v>
      </c>
      <c r="F921" s="32">
        <v>85</v>
      </c>
      <c r="G921" s="32">
        <v>0</v>
      </c>
      <c r="H921" s="32">
        <v>0</v>
      </c>
      <c r="I921" s="32">
        <v>196</v>
      </c>
    </row>
    <row r="922" spans="2:9" ht="12.75" customHeight="1" x14ac:dyDescent="0.15">
      <c r="B922" s="25" t="s">
        <v>441</v>
      </c>
      <c r="C922" s="31">
        <v>0</v>
      </c>
      <c r="D922" s="32">
        <v>20</v>
      </c>
      <c r="E922" s="32">
        <v>95</v>
      </c>
      <c r="F922" s="32">
        <v>87</v>
      </c>
      <c r="G922" s="32">
        <v>0</v>
      </c>
      <c r="H922" s="32">
        <v>0</v>
      </c>
      <c r="I922" s="32">
        <v>202</v>
      </c>
    </row>
    <row r="923" spans="2:9" ht="12.75" customHeight="1" x14ac:dyDescent="0.15">
      <c r="B923" s="25" t="s">
        <v>442</v>
      </c>
      <c r="C923" s="31">
        <v>0</v>
      </c>
      <c r="D923" s="32">
        <v>30</v>
      </c>
      <c r="E923" s="32">
        <v>83</v>
      </c>
      <c r="F923" s="32">
        <v>77</v>
      </c>
      <c r="G923" s="32">
        <v>0</v>
      </c>
      <c r="H923" s="32">
        <v>0</v>
      </c>
      <c r="I923" s="32">
        <v>190</v>
      </c>
    </row>
    <row r="924" spans="2:9" ht="12.75" customHeight="1" x14ac:dyDescent="0.15">
      <c r="B924" s="25" t="s">
        <v>443</v>
      </c>
      <c r="C924" s="31">
        <v>0</v>
      </c>
      <c r="D924" s="32">
        <v>21</v>
      </c>
      <c r="E924" s="32">
        <v>82</v>
      </c>
      <c r="F924" s="32">
        <v>85</v>
      </c>
      <c r="G924" s="32">
        <v>0</v>
      </c>
      <c r="H924" s="32">
        <v>0</v>
      </c>
      <c r="I924" s="32">
        <v>188</v>
      </c>
    </row>
    <row r="925" spans="2:9" ht="12.75" customHeight="1" x14ac:dyDescent="0.15">
      <c r="B925" s="25" t="s">
        <v>444</v>
      </c>
      <c r="C925" s="31">
        <v>0</v>
      </c>
      <c r="D925" s="32">
        <v>28</v>
      </c>
      <c r="E925" s="32">
        <v>67</v>
      </c>
      <c r="F925" s="32">
        <v>71</v>
      </c>
      <c r="G925" s="32">
        <v>0</v>
      </c>
      <c r="H925" s="32">
        <v>0</v>
      </c>
      <c r="I925" s="32">
        <v>166</v>
      </c>
    </row>
    <row r="926" spans="2:9" ht="12.75" customHeight="1" x14ac:dyDescent="0.15">
      <c r="B926" s="25" t="s">
        <v>445</v>
      </c>
      <c r="C926" s="31">
        <v>0</v>
      </c>
      <c r="D926" s="32">
        <v>19</v>
      </c>
      <c r="E926" s="32">
        <v>74</v>
      </c>
      <c r="F926" s="32">
        <v>86</v>
      </c>
      <c r="G926" s="32">
        <v>0</v>
      </c>
      <c r="H926" s="32">
        <v>0</v>
      </c>
      <c r="I926" s="32">
        <v>179</v>
      </c>
    </row>
    <row r="927" spans="2:9" ht="12.75" customHeight="1" x14ac:dyDescent="0.15">
      <c r="B927" s="25" t="s">
        <v>446</v>
      </c>
      <c r="C927" s="31">
        <v>0</v>
      </c>
      <c r="D927" s="32">
        <v>4</v>
      </c>
      <c r="E927" s="32">
        <v>72</v>
      </c>
      <c r="F927" s="32">
        <v>91</v>
      </c>
      <c r="G927" s="32">
        <v>0</v>
      </c>
      <c r="H927" s="32">
        <v>0</v>
      </c>
      <c r="I927" s="32">
        <v>167</v>
      </c>
    </row>
    <row r="928" spans="2:9" ht="12.75" customHeight="1" x14ac:dyDescent="0.15">
      <c r="B928" s="25" t="s">
        <v>447</v>
      </c>
      <c r="C928" s="31">
        <v>0</v>
      </c>
      <c r="D928" s="32">
        <v>18</v>
      </c>
      <c r="E928" s="32">
        <v>61</v>
      </c>
      <c r="F928" s="32">
        <v>88</v>
      </c>
      <c r="G928" s="32">
        <v>0</v>
      </c>
      <c r="H928" s="32">
        <v>0</v>
      </c>
      <c r="I928" s="32">
        <v>167</v>
      </c>
    </row>
    <row r="929" spans="2:9" ht="12.75" customHeight="1" x14ac:dyDescent="0.15">
      <c r="B929" s="25" t="s">
        <v>448</v>
      </c>
      <c r="C929" s="31">
        <v>0</v>
      </c>
      <c r="D929" s="32">
        <v>18</v>
      </c>
      <c r="E929" s="32">
        <v>66</v>
      </c>
      <c r="F929" s="32">
        <v>83</v>
      </c>
      <c r="G929" s="32">
        <v>0</v>
      </c>
      <c r="H929" s="32">
        <v>0</v>
      </c>
      <c r="I929" s="32">
        <v>167</v>
      </c>
    </row>
    <row r="930" spans="2:9" ht="12.75" customHeight="1" x14ac:dyDescent="0.15">
      <c r="B930" s="25" t="s">
        <v>449</v>
      </c>
      <c r="C930" s="31">
        <v>0</v>
      </c>
      <c r="D930" s="32">
        <v>4</v>
      </c>
      <c r="E930" s="32">
        <v>76</v>
      </c>
      <c r="F930" s="32">
        <v>80</v>
      </c>
      <c r="G930" s="32">
        <v>0</v>
      </c>
      <c r="H930" s="32">
        <v>0</v>
      </c>
      <c r="I930" s="32">
        <v>160</v>
      </c>
    </row>
    <row r="931" spans="2:9" ht="12.75" customHeight="1" x14ac:dyDescent="0.15">
      <c r="B931" s="25" t="s">
        <v>450</v>
      </c>
      <c r="C931" s="31">
        <v>0</v>
      </c>
      <c r="D931" s="32">
        <v>13</v>
      </c>
      <c r="E931" s="32">
        <v>70</v>
      </c>
      <c r="F931" s="32">
        <v>56</v>
      </c>
      <c r="G931" s="32">
        <v>0</v>
      </c>
      <c r="H931" s="32">
        <v>0</v>
      </c>
      <c r="I931" s="32">
        <v>139</v>
      </c>
    </row>
    <row r="932" spans="2:9" ht="12.75" customHeight="1" x14ac:dyDescent="0.15">
      <c r="B932" s="25" t="s">
        <v>451</v>
      </c>
      <c r="C932" s="31">
        <v>0</v>
      </c>
      <c r="D932" s="32">
        <v>11</v>
      </c>
      <c r="E932" s="32">
        <v>65</v>
      </c>
      <c r="F932" s="32">
        <v>110</v>
      </c>
      <c r="G932" s="32">
        <v>0</v>
      </c>
      <c r="H932" s="32">
        <v>0</v>
      </c>
      <c r="I932" s="32">
        <v>186</v>
      </c>
    </row>
    <row r="933" spans="2:9" ht="12.75" customHeight="1" x14ac:dyDescent="0.15">
      <c r="B933" s="25" t="s">
        <v>452</v>
      </c>
      <c r="C933" s="31">
        <v>0</v>
      </c>
      <c r="D933" s="32">
        <v>18</v>
      </c>
      <c r="E933" s="32">
        <v>65</v>
      </c>
      <c r="F933" s="32">
        <v>96</v>
      </c>
      <c r="G933" s="32">
        <v>0</v>
      </c>
      <c r="H933" s="32">
        <v>0</v>
      </c>
      <c r="I933" s="32">
        <v>179</v>
      </c>
    </row>
    <row r="934" spans="2:9" ht="12.75" customHeight="1" x14ac:dyDescent="0.15">
      <c r="B934" s="25" t="s">
        <v>453</v>
      </c>
      <c r="C934" s="31">
        <v>0</v>
      </c>
      <c r="D934" s="32">
        <v>17</v>
      </c>
      <c r="E934" s="32">
        <v>60</v>
      </c>
      <c r="F934" s="32">
        <v>76</v>
      </c>
      <c r="G934" s="32">
        <v>0</v>
      </c>
      <c r="H934" s="32">
        <v>0</v>
      </c>
      <c r="I934" s="32">
        <v>153</v>
      </c>
    </row>
    <row r="935" spans="2:9" ht="12.75" customHeight="1" x14ac:dyDescent="0.15">
      <c r="B935" s="25" t="s">
        <v>454</v>
      </c>
      <c r="C935" s="31">
        <v>0</v>
      </c>
      <c r="D935" s="32">
        <v>13</v>
      </c>
      <c r="E935" s="32">
        <v>58</v>
      </c>
      <c r="F935" s="32">
        <v>90</v>
      </c>
      <c r="G935" s="32">
        <v>0</v>
      </c>
      <c r="H935" s="32">
        <v>0</v>
      </c>
      <c r="I935" s="32">
        <v>161</v>
      </c>
    </row>
    <row r="936" spans="2:9" ht="12.75" customHeight="1" x14ac:dyDescent="0.15">
      <c r="B936" s="25" t="s">
        <v>455</v>
      </c>
      <c r="C936" s="31">
        <v>0</v>
      </c>
      <c r="D936" s="32">
        <v>10</v>
      </c>
      <c r="E936" s="32">
        <v>67</v>
      </c>
      <c r="F936" s="32">
        <v>71</v>
      </c>
      <c r="G936" s="32">
        <v>0</v>
      </c>
      <c r="H936" s="32">
        <v>0</v>
      </c>
      <c r="I936" s="32">
        <v>148</v>
      </c>
    </row>
    <row r="937" spans="2:9" ht="12.75" customHeight="1" x14ac:dyDescent="0.15">
      <c r="B937" s="25" t="s">
        <v>456</v>
      </c>
      <c r="C937" s="31">
        <v>0</v>
      </c>
      <c r="D937" s="32">
        <v>10</v>
      </c>
      <c r="E937" s="32">
        <v>82</v>
      </c>
      <c r="F937" s="32">
        <v>67</v>
      </c>
      <c r="G937" s="32">
        <v>0</v>
      </c>
      <c r="H937" s="32">
        <v>0</v>
      </c>
      <c r="I937" s="32">
        <v>159</v>
      </c>
    </row>
    <row r="938" spans="2:9" ht="12.75" customHeight="1" x14ac:dyDescent="0.15">
      <c r="B938" s="25" t="s">
        <v>457</v>
      </c>
      <c r="C938" s="31">
        <v>0</v>
      </c>
      <c r="D938" s="32">
        <v>12</v>
      </c>
      <c r="E938" s="32">
        <v>84</v>
      </c>
      <c r="F938" s="32">
        <v>96</v>
      </c>
      <c r="G938" s="32">
        <v>0</v>
      </c>
      <c r="H938" s="32">
        <v>0</v>
      </c>
      <c r="I938" s="32">
        <v>192</v>
      </c>
    </row>
    <row r="939" spans="2:9" ht="12.75" customHeight="1" x14ac:dyDescent="0.15">
      <c r="B939" s="25" t="s">
        <v>458</v>
      </c>
      <c r="C939" s="31">
        <v>0</v>
      </c>
      <c r="D939" s="32">
        <v>8</v>
      </c>
      <c r="E939" s="32">
        <v>78</v>
      </c>
      <c r="F939" s="32">
        <v>88</v>
      </c>
      <c r="G939" s="32">
        <v>0</v>
      </c>
      <c r="H939" s="32">
        <v>0</v>
      </c>
      <c r="I939" s="32">
        <v>174</v>
      </c>
    </row>
    <row r="940" spans="2:9" ht="12.75" customHeight="1" x14ac:dyDescent="0.15">
      <c r="B940" s="25" t="s">
        <v>459</v>
      </c>
      <c r="C940" s="31">
        <v>0</v>
      </c>
      <c r="D940" s="32">
        <v>22</v>
      </c>
      <c r="E940" s="32">
        <v>73</v>
      </c>
      <c r="F940" s="32">
        <v>95</v>
      </c>
      <c r="G940" s="32">
        <v>0</v>
      </c>
      <c r="H940" s="32">
        <v>0</v>
      </c>
      <c r="I940" s="32">
        <v>190</v>
      </c>
    </row>
    <row r="941" spans="2:9" ht="12.75" customHeight="1" x14ac:dyDescent="0.15">
      <c r="B941" s="25" t="s">
        <v>460</v>
      </c>
      <c r="C941" s="31">
        <v>0</v>
      </c>
      <c r="D941" s="32">
        <v>21</v>
      </c>
      <c r="E941" s="32">
        <v>62</v>
      </c>
      <c r="F941" s="32">
        <v>100</v>
      </c>
      <c r="G941" s="32">
        <v>0</v>
      </c>
      <c r="H941" s="32">
        <v>0</v>
      </c>
      <c r="I941" s="32">
        <v>183</v>
      </c>
    </row>
    <row r="942" spans="2:9" ht="12.75" customHeight="1" x14ac:dyDescent="0.15">
      <c r="B942" s="25" t="s">
        <v>461</v>
      </c>
      <c r="C942" s="31">
        <v>0</v>
      </c>
      <c r="D942" s="32">
        <v>16</v>
      </c>
      <c r="E942" s="32">
        <v>53</v>
      </c>
      <c r="F942" s="32">
        <v>109</v>
      </c>
      <c r="G942" s="32">
        <v>0</v>
      </c>
      <c r="H942" s="32">
        <v>0</v>
      </c>
      <c r="I942" s="32">
        <v>178</v>
      </c>
    </row>
    <row r="943" spans="2:9" ht="12.75" customHeight="1" x14ac:dyDescent="0.15">
      <c r="B943" s="25" t="s">
        <v>462</v>
      </c>
      <c r="C943" s="31">
        <v>0</v>
      </c>
      <c r="D943" s="32">
        <v>18</v>
      </c>
      <c r="E943" s="32">
        <v>66</v>
      </c>
      <c r="F943" s="32">
        <v>108</v>
      </c>
      <c r="G943" s="32">
        <v>0</v>
      </c>
      <c r="H943" s="32">
        <v>0</v>
      </c>
      <c r="I943" s="32">
        <v>192</v>
      </c>
    </row>
    <row r="944" spans="2:9" ht="12.75" customHeight="1" x14ac:dyDescent="0.15">
      <c r="B944" s="25" t="s">
        <v>463</v>
      </c>
      <c r="C944" s="31">
        <v>0</v>
      </c>
      <c r="D944" s="32">
        <v>18</v>
      </c>
      <c r="E944" s="32">
        <v>82</v>
      </c>
      <c r="F944" s="32">
        <v>94</v>
      </c>
      <c r="G944" s="32">
        <v>0</v>
      </c>
      <c r="H944" s="32">
        <v>0</v>
      </c>
      <c r="I944" s="32">
        <v>194</v>
      </c>
    </row>
    <row r="945" spans="2:9" ht="12.75" customHeight="1" x14ac:dyDescent="0.15">
      <c r="B945" s="25" t="s">
        <v>464</v>
      </c>
      <c r="C945" s="31">
        <v>0</v>
      </c>
      <c r="D945" s="32">
        <v>20</v>
      </c>
      <c r="E945" s="32">
        <v>79</v>
      </c>
      <c r="F945" s="32">
        <v>85</v>
      </c>
      <c r="G945" s="32">
        <v>0</v>
      </c>
      <c r="H945" s="32">
        <v>0</v>
      </c>
      <c r="I945" s="32">
        <v>184</v>
      </c>
    </row>
    <row r="946" spans="2:9" ht="12.75" customHeight="1" x14ac:dyDescent="0.15">
      <c r="B946" s="25" t="s">
        <v>465</v>
      </c>
      <c r="C946" s="31">
        <v>0</v>
      </c>
      <c r="D946" s="32">
        <v>18</v>
      </c>
      <c r="E946" s="32">
        <v>66</v>
      </c>
      <c r="F946" s="32">
        <v>87</v>
      </c>
      <c r="G946" s="32">
        <v>0</v>
      </c>
      <c r="H946" s="32">
        <v>0</v>
      </c>
      <c r="I946" s="32">
        <v>171</v>
      </c>
    </row>
    <row r="947" spans="2:9" ht="12.75" customHeight="1" x14ac:dyDescent="0.15">
      <c r="B947" s="25" t="s">
        <v>466</v>
      </c>
      <c r="C947" s="31">
        <v>0</v>
      </c>
      <c r="D947" s="32">
        <v>24</v>
      </c>
      <c r="E947" s="32">
        <v>59</v>
      </c>
      <c r="F947" s="32">
        <v>85</v>
      </c>
      <c r="G947" s="32">
        <v>0</v>
      </c>
      <c r="H947" s="32">
        <v>0</v>
      </c>
      <c r="I947" s="32">
        <v>168</v>
      </c>
    </row>
    <row r="948" spans="2:9" ht="12.75" customHeight="1" x14ac:dyDescent="0.15">
      <c r="B948" s="25" t="s">
        <v>467</v>
      </c>
      <c r="C948" s="31">
        <v>0</v>
      </c>
      <c r="D948" s="32">
        <v>23</v>
      </c>
      <c r="E948" s="32">
        <v>74</v>
      </c>
      <c r="F948" s="32">
        <v>92</v>
      </c>
      <c r="G948" s="32">
        <v>0</v>
      </c>
      <c r="H948" s="32">
        <v>0</v>
      </c>
      <c r="I948" s="32">
        <v>189</v>
      </c>
    </row>
    <row r="949" spans="2:9" ht="12.75" customHeight="1" x14ac:dyDescent="0.15">
      <c r="B949" s="25" t="s">
        <v>468</v>
      </c>
      <c r="C949" s="31">
        <v>0</v>
      </c>
      <c r="D949" s="32">
        <v>17</v>
      </c>
      <c r="E949" s="32">
        <v>62</v>
      </c>
      <c r="F949" s="32">
        <v>94</v>
      </c>
      <c r="G949" s="32">
        <v>0</v>
      </c>
      <c r="H949" s="32">
        <v>0</v>
      </c>
      <c r="I949" s="32">
        <v>173</v>
      </c>
    </row>
    <row r="950" spans="2:9" ht="12.75" customHeight="1" x14ac:dyDescent="0.15">
      <c r="B950" s="25" t="s">
        <v>469</v>
      </c>
      <c r="C950" s="31">
        <v>0</v>
      </c>
      <c r="D950" s="32">
        <v>14</v>
      </c>
      <c r="E950" s="32">
        <v>87</v>
      </c>
      <c r="F950" s="32">
        <v>115</v>
      </c>
      <c r="G950" s="32">
        <v>0</v>
      </c>
      <c r="H950" s="32">
        <v>0</v>
      </c>
      <c r="I950" s="32">
        <v>216</v>
      </c>
    </row>
    <row r="951" spans="2:9" ht="12.75" customHeight="1" x14ac:dyDescent="0.15">
      <c r="B951" s="25" t="s">
        <v>470</v>
      </c>
      <c r="C951" s="31">
        <v>0</v>
      </c>
      <c r="D951" s="32">
        <v>24</v>
      </c>
      <c r="E951" s="32">
        <v>66</v>
      </c>
      <c r="F951" s="32">
        <v>85</v>
      </c>
      <c r="G951" s="32">
        <v>0</v>
      </c>
      <c r="H951" s="32">
        <v>0</v>
      </c>
      <c r="I951" s="32">
        <v>175</v>
      </c>
    </row>
    <row r="952" spans="2:9" ht="12.75" customHeight="1" x14ac:dyDescent="0.15">
      <c r="B952" s="25" t="s">
        <v>471</v>
      </c>
      <c r="C952" s="31">
        <v>0</v>
      </c>
      <c r="D952" s="32">
        <v>14</v>
      </c>
      <c r="E952" s="32">
        <v>69</v>
      </c>
      <c r="F952" s="32">
        <v>102</v>
      </c>
      <c r="G952" s="32">
        <v>0</v>
      </c>
      <c r="H952" s="32">
        <v>0</v>
      </c>
      <c r="I952" s="32">
        <v>185</v>
      </c>
    </row>
    <row r="953" spans="2:9" ht="12.75" customHeight="1" x14ac:dyDescent="0.15">
      <c r="B953" s="25" t="s">
        <v>472</v>
      </c>
      <c r="C953" s="31">
        <v>0</v>
      </c>
      <c r="D953" s="32">
        <v>17</v>
      </c>
      <c r="E953" s="32">
        <v>79</v>
      </c>
      <c r="F953" s="32">
        <v>84</v>
      </c>
      <c r="G953" s="32">
        <v>0</v>
      </c>
      <c r="H953" s="32">
        <v>0</v>
      </c>
      <c r="I953" s="32">
        <v>180</v>
      </c>
    </row>
    <row r="954" spans="2:9" ht="12.75" customHeight="1" x14ac:dyDescent="0.15">
      <c r="B954" s="25" t="s">
        <v>473</v>
      </c>
      <c r="C954" s="31">
        <v>0</v>
      </c>
      <c r="D954" s="32">
        <v>18</v>
      </c>
      <c r="E954" s="32">
        <v>99</v>
      </c>
      <c r="F954" s="32">
        <v>105</v>
      </c>
      <c r="G954" s="32">
        <v>0</v>
      </c>
      <c r="H954" s="32">
        <v>0</v>
      </c>
      <c r="I954" s="32">
        <v>222</v>
      </c>
    </row>
    <row r="955" spans="2:9" ht="12.75" customHeight="1" x14ac:dyDescent="0.15">
      <c r="B955" s="25" t="s">
        <v>474</v>
      </c>
      <c r="C955" s="31">
        <v>0</v>
      </c>
      <c r="D955" s="32">
        <v>24</v>
      </c>
      <c r="E955" s="32">
        <v>91</v>
      </c>
      <c r="F955" s="32">
        <v>92</v>
      </c>
      <c r="G955" s="32">
        <v>0</v>
      </c>
      <c r="H955" s="32">
        <v>0</v>
      </c>
      <c r="I955" s="32">
        <v>207</v>
      </c>
    </row>
    <row r="956" spans="2:9" ht="12.75" customHeight="1" x14ac:dyDescent="0.15">
      <c r="B956" s="25" t="s">
        <v>475</v>
      </c>
      <c r="C956" s="31">
        <v>0</v>
      </c>
      <c r="D956" s="32">
        <v>25</v>
      </c>
      <c r="E956" s="32">
        <v>64</v>
      </c>
      <c r="F956" s="32">
        <v>94</v>
      </c>
      <c r="G956" s="32">
        <v>0</v>
      </c>
      <c r="H956" s="32">
        <v>0</v>
      </c>
      <c r="I956" s="32">
        <v>183</v>
      </c>
    </row>
    <row r="957" spans="2:9" ht="12.75" customHeight="1" x14ac:dyDescent="0.15">
      <c r="B957" s="25" t="s">
        <v>476</v>
      </c>
      <c r="C957" s="31">
        <v>0</v>
      </c>
      <c r="D957" s="32">
        <v>15</v>
      </c>
      <c r="E957" s="32">
        <v>90</v>
      </c>
      <c r="F957" s="32">
        <v>104</v>
      </c>
      <c r="G957" s="32">
        <v>0</v>
      </c>
      <c r="H957" s="32">
        <v>0</v>
      </c>
      <c r="I957" s="32">
        <v>209</v>
      </c>
    </row>
    <row r="958" spans="2:9" ht="12.75" customHeight="1" x14ac:dyDescent="0.15">
      <c r="B958" s="25" t="s">
        <v>477</v>
      </c>
      <c r="C958" s="31">
        <v>0</v>
      </c>
      <c r="D958" s="32">
        <v>8</v>
      </c>
      <c r="E958" s="32">
        <v>51</v>
      </c>
      <c r="F958" s="32">
        <v>86</v>
      </c>
      <c r="G958" s="32">
        <v>0</v>
      </c>
      <c r="H958" s="32">
        <v>0</v>
      </c>
      <c r="I958" s="32">
        <v>145</v>
      </c>
    </row>
    <row r="959" spans="2:9" ht="12.75" customHeight="1" x14ac:dyDescent="0.15">
      <c r="B959" s="25" t="s">
        <v>478</v>
      </c>
      <c r="C959" s="31">
        <v>0</v>
      </c>
      <c r="D959" s="32">
        <v>16</v>
      </c>
      <c r="E959" s="32">
        <v>90</v>
      </c>
      <c r="F959" s="32">
        <v>95</v>
      </c>
      <c r="G959" s="32">
        <v>0</v>
      </c>
      <c r="H959" s="32">
        <v>0</v>
      </c>
      <c r="I959" s="32">
        <v>201</v>
      </c>
    </row>
    <row r="960" spans="2:9" ht="12.75" customHeight="1" x14ac:dyDescent="0.15">
      <c r="B960" s="25" t="s">
        <v>479</v>
      </c>
      <c r="C960" s="31">
        <v>0</v>
      </c>
      <c r="D960" s="32">
        <v>20</v>
      </c>
      <c r="E960" s="32">
        <v>76</v>
      </c>
      <c r="F960" s="32">
        <v>117</v>
      </c>
      <c r="G960" s="32">
        <v>0</v>
      </c>
      <c r="H960" s="32">
        <v>0</v>
      </c>
      <c r="I960" s="32">
        <v>213</v>
      </c>
    </row>
    <row r="961" spans="2:9" ht="12.75" customHeight="1" x14ac:dyDescent="0.15">
      <c r="B961" s="25" t="s">
        <v>480</v>
      </c>
      <c r="C961" s="31">
        <v>0</v>
      </c>
      <c r="D961" s="32">
        <v>27</v>
      </c>
      <c r="E961" s="32">
        <v>77</v>
      </c>
      <c r="F961" s="32">
        <v>97</v>
      </c>
      <c r="G961" s="32">
        <v>0</v>
      </c>
      <c r="H961" s="32">
        <v>0</v>
      </c>
      <c r="I961" s="32">
        <v>201</v>
      </c>
    </row>
    <row r="962" spans="2:9" ht="12.75" customHeight="1" x14ac:dyDescent="0.15">
      <c r="B962" s="25" t="s">
        <v>481</v>
      </c>
      <c r="C962" s="31">
        <v>0</v>
      </c>
      <c r="D962" s="32">
        <v>21</v>
      </c>
      <c r="E962" s="32">
        <v>68</v>
      </c>
      <c r="F962" s="32">
        <v>123</v>
      </c>
      <c r="G962" s="32">
        <v>0</v>
      </c>
      <c r="H962" s="32">
        <v>0</v>
      </c>
      <c r="I962" s="32">
        <v>212</v>
      </c>
    </row>
    <row r="963" spans="2:9" ht="12.75" customHeight="1" x14ac:dyDescent="0.15">
      <c r="B963" s="25" t="s">
        <v>482</v>
      </c>
      <c r="C963" s="31">
        <v>0</v>
      </c>
      <c r="D963" s="32">
        <v>14</v>
      </c>
      <c r="E963" s="32">
        <v>45</v>
      </c>
      <c r="F963" s="32">
        <v>86</v>
      </c>
      <c r="G963" s="32">
        <v>0</v>
      </c>
      <c r="H963" s="32">
        <v>0</v>
      </c>
      <c r="I963" s="32">
        <v>145</v>
      </c>
    </row>
    <row r="964" spans="2:9" ht="12.75" customHeight="1" x14ac:dyDescent="0.15">
      <c r="B964" s="25" t="s">
        <v>483</v>
      </c>
      <c r="C964" s="31">
        <v>0</v>
      </c>
      <c r="D964" s="32">
        <v>20</v>
      </c>
      <c r="E964" s="32">
        <v>83</v>
      </c>
      <c r="F964" s="32">
        <v>89</v>
      </c>
      <c r="G964" s="32">
        <v>0</v>
      </c>
      <c r="H964" s="32">
        <v>0</v>
      </c>
      <c r="I964" s="32">
        <v>192</v>
      </c>
    </row>
    <row r="965" spans="2:9" ht="12.75" customHeight="1" x14ac:dyDescent="0.15">
      <c r="B965" s="25" t="s">
        <v>484</v>
      </c>
      <c r="C965" s="31">
        <v>0</v>
      </c>
      <c r="D965" s="32">
        <v>18</v>
      </c>
      <c r="E965" s="32">
        <v>85</v>
      </c>
      <c r="F965" s="32">
        <v>86</v>
      </c>
      <c r="G965" s="32">
        <v>0</v>
      </c>
      <c r="H965" s="32">
        <v>0</v>
      </c>
      <c r="I965" s="32">
        <v>189</v>
      </c>
    </row>
    <row r="966" spans="2:9" ht="12.75" customHeight="1" x14ac:dyDescent="0.15">
      <c r="B966" s="25" t="s">
        <v>485</v>
      </c>
      <c r="C966" s="31">
        <v>0</v>
      </c>
      <c r="D966" s="32">
        <v>17</v>
      </c>
      <c r="E966" s="32">
        <v>85</v>
      </c>
      <c r="F966" s="32">
        <v>92</v>
      </c>
      <c r="G966" s="32">
        <v>0</v>
      </c>
      <c r="H966" s="32">
        <v>0</v>
      </c>
      <c r="I966" s="32">
        <v>194</v>
      </c>
    </row>
    <row r="967" spans="2:9" ht="12.75" customHeight="1" x14ac:dyDescent="0.15">
      <c r="B967" s="25" t="s">
        <v>486</v>
      </c>
      <c r="C967" s="31">
        <v>0</v>
      </c>
      <c r="D967" s="32">
        <v>26</v>
      </c>
      <c r="E967" s="32">
        <v>102</v>
      </c>
      <c r="F967" s="32">
        <v>116</v>
      </c>
      <c r="G967" s="32">
        <v>0</v>
      </c>
      <c r="H967" s="32">
        <v>0</v>
      </c>
      <c r="I967" s="32">
        <v>244</v>
      </c>
    </row>
    <row r="968" spans="2:9" ht="12.75" customHeight="1" x14ac:dyDescent="0.15">
      <c r="B968" s="25" t="s">
        <v>487</v>
      </c>
      <c r="C968" s="31">
        <v>0</v>
      </c>
      <c r="D968" s="32">
        <v>21</v>
      </c>
      <c r="E968" s="32">
        <v>79</v>
      </c>
      <c r="F968" s="32">
        <v>92</v>
      </c>
      <c r="G968" s="32">
        <v>0</v>
      </c>
      <c r="H968" s="32">
        <v>0</v>
      </c>
      <c r="I968" s="32">
        <v>192</v>
      </c>
    </row>
    <row r="969" spans="2:9" ht="12.75" customHeight="1" x14ac:dyDescent="0.15">
      <c r="B969" s="25" t="s">
        <v>488</v>
      </c>
      <c r="C969" s="31">
        <v>0</v>
      </c>
      <c r="D969" s="32">
        <v>23</v>
      </c>
      <c r="E969" s="32">
        <v>75</v>
      </c>
      <c r="F969" s="32">
        <v>94</v>
      </c>
      <c r="G969" s="32">
        <v>0</v>
      </c>
      <c r="H969" s="32">
        <v>0</v>
      </c>
      <c r="I969" s="32">
        <v>192</v>
      </c>
    </row>
    <row r="970" spans="2:9" ht="12.75" customHeight="1" x14ac:dyDescent="0.15">
      <c r="B970" s="25" t="s">
        <v>489</v>
      </c>
      <c r="C970" s="31">
        <v>0</v>
      </c>
      <c r="D970" s="32">
        <v>29</v>
      </c>
      <c r="E970" s="32">
        <v>79</v>
      </c>
      <c r="F970" s="32">
        <v>96</v>
      </c>
      <c r="G970" s="32">
        <v>0</v>
      </c>
      <c r="H970" s="32">
        <v>0</v>
      </c>
      <c r="I970" s="32">
        <v>204</v>
      </c>
    </row>
    <row r="971" spans="2:9" ht="12.75" customHeight="1" x14ac:dyDescent="0.15">
      <c r="B971" s="25" t="s">
        <v>490</v>
      </c>
      <c r="C971" s="31">
        <v>0</v>
      </c>
      <c r="D971" s="32">
        <v>27</v>
      </c>
      <c r="E971" s="32">
        <v>84</v>
      </c>
      <c r="F971" s="32">
        <v>91</v>
      </c>
      <c r="G971" s="32">
        <v>0</v>
      </c>
      <c r="H971" s="32">
        <v>0</v>
      </c>
      <c r="I971" s="32">
        <v>202</v>
      </c>
    </row>
    <row r="972" spans="2:9" ht="12.75" customHeight="1" x14ac:dyDescent="0.15">
      <c r="B972" s="25" t="s">
        <v>491</v>
      </c>
      <c r="C972" s="31">
        <v>0</v>
      </c>
      <c r="D972" s="32">
        <v>26</v>
      </c>
      <c r="E972" s="32">
        <v>88</v>
      </c>
      <c r="F972" s="32">
        <v>89</v>
      </c>
      <c r="G972" s="32">
        <v>0</v>
      </c>
      <c r="H972" s="32">
        <v>0</v>
      </c>
      <c r="I972" s="32">
        <v>203</v>
      </c>
    </row>
    <row r="973" spans="2:9" ht="12.75" customHeight="1" x14ac:dyDescent="0.15">
      <c r="B973" s="25" t="s">
        <v>492</v>
      </c>
      <c r="C973" s="31">
        <v>0</v>
      </c>
      <c r="D973" s="32">
        <v>19</v>
      </c>
      <c r="E973" s="32">
        <v>91</v>
      </c>
      <c r="F973" s="32">
        <v>109</v>
      </c>
      <c r="G973" s="32">
        <v>0</v>
      </c>
      <c r="H973" s="32">
        <v>0</v>
      </c>
      <c r="I973" s="32">
        <v>219</v>
      </c>
    </row>
    <row r="974" spans="2:9" ht="12.75" customHeight="1" x14ac:dyDescent="0.15">
      <c r="B974" s="25" t="s">
        <v>493</v>
      </c>
      <c r="C974" s="31">
        <v>0</v>
      </c>
      <c r="D974" s="32">
        <v>18</v>
      </c>
      <c r="E974" s="32">
        <v>81</v>
      </c>
      <c r="F974" s="32">
        <v>106</v>
      </c>
      <c r="G974" s="32">
        <v>0</v>
      </c>
      <c r="H974" s="32">
        <v>0</v>
      </c>
      <c r="I974" s="32">
        <v>205</v>
      </c>
    </row>
    <row r="975" spans="2:9" ht="12.75" customHeight="1" x14ac:dyDescent="0.15">
      <c r="B975" s="25" t="s">
        <v>494</v>
      </c>
      <c r="C975" s="31">
        <v>0</v>
      </c>
      <c r="D975" s="32">
        <v>19</v>
      </c>
      <c r="E975" s="32">
        <v>60</v>
      </c>
      <c r="F975" s="32">
        <v>74</v>
      </c>
      <c r="G975" s="32">
        <v>0</v>
      </c>
      <c r="H975" s="32">
        <v>0</v>
      </c>
      <c r="I975" s="32">
        <v>153</v>
      </c>
    </row>
    <row r="976" spans="2:9" ht="12.75" customHeight="1" x14ac:dyDescent="0.15">
      <c r="B976" s="25" t="s">
        <v>495</v>
      </c>
      <c r="C976" s="31">
        <v>0</v>
      </c>
      <c r="D976" s="32">
        <v>26</v>
      </c>
      <c r="E976" s="32">
        <v>75</v>
      </c>
      <c r="F976" s="32">
        <v>111</v>
      </c>
      <c r="G976" s="32">
        <v>0</v>
      </c>
      <c r="H976" s="32">
        <v>0</v>
      </c>
      <c r="I976" s="32">
        <v>212</v>
      </c>
    </row>
    <row r="977" spans="2:9" ht="12.75" customHeight="1" x14ac:dyDescent="0.15">
      <c r="B977" s="25" t="s">
        <v>496</v>
      </c>
      <c r="C977" s="31">
        <v>0</v>
      </c>
      <c r="D977" s="32">
        <v>12</v>
      </c>
      <c r="E977" s="32">
        <v>70</v>
      </c>
      <c r="F977" s="32">
        <v>102</v>
      </c>
      <c r="G977" s="32">
        <v>0</v>
      </c>
      <c r="H977" s="32">
        <v>0</v>
      </c>
      <c r="I977" s="32">
        <v>184</v>
      </c>
    </row>
    <row r="978" spans="2:9" ht="12.75" customHeight="1" x14ac:dyDescent="0.15">
      <c r="B978" s="25" t="s">
        <v>497</v>
      </c>
      <c r="C978" s="31">
        <v>0</v>
      </c>
      <c r="D978" s="32">
        <v>17</v>
      </c>
      <c r="E978" s="32">
        <v>71</v>
      </c>
      <c r="F978" s="32">
        <v>106</v>
      </c>
      <c r="G978" s="32">
        <v>0</v>
      </c>
      <c r="H978" s="32">
        <v>0</v>
      </c>
      <c r="I978" s="32">
        <v>194</v>
      </c>
    </row>
    <row r="979" spans="2:9" ht="12.75" customHeight="1" x14ac:dyDescent="0.15">
      <c r="B979" s="25" t="s">
        <v>498</v>
      </c>
      <c r="C979" s="31">
        <v>0</v>
      </c>
      <c r="D979" s="32">
        <v>20</v>
      </c>
      <c r="E979" s="32">
        <v>81</v>
      </c>
      <c r="F979" s="32">
        <v>103</v>
      </c>
      <c r="G979" s="32">
        <v>0</v>
      </c>
      <c r="H979" s="32">
        <v>0</v>
      </c>
      <c r="I979" s="32">
        <v>204</v>
      </c>
    </row>
    <row r="980" spans="2:9" ht="12.75" customHeight="1" x14ac:dyDescent="0.15">
      <c r="B980" s="25" t="s">
        <v>499</v>
      </c>
      <c r="C980" s="31">
        <v>0</v>
      </c>
      <c r="D980" s="32">
        <v>18</v>
      </c>
      <c r="E980" s="32">
        <v>93</v>
      </c>
      <c r="F980" s="32">
        <v>83</v>
      </c>
      <c r="G980" s="32">
        <v>0</v>
      </c>
      <c r="H980" s="32">
        <v>0</v>
      </c>
      <c r="I980" s="32">
        <v>194</v>
      </c>
    </row>
    <row r="981" spans="2:9" ht="12.75" customHeight="1" x14ac:dyDescent="0.15">
      <c r="B981" s="25" t="s">
        <v>500</v>
      </c>
      <c r="C981" s="31">
        <v>0</v>
      </c>
      <c r="D981" s="32">
        <v>25</v>
      </c>
      <c r="E981" s="32">
        <v>75</v>
      </c>
      <c r="F981" s="32">
        <v>100</v>
      </c>
      <c r="G981" s="32">
        <v>0</v>
      </c>
      <c r="H981" s="32">
        <v>0</v>
      </c>
      <c r="I981" s="32">
        <v>200</v>
      </c>
    </row>
    <row r="982" spans="2:9" ht="12.75" customHeight="1" x14ac:dyDescent="0.15">
      <c r="B982" s="25" t="s">
        <v>501</v>
      </c>
      <c r="C982" s="31">
        <v>0</v>
      </c>
      <c r="D982" s="32">
        <v>32</v>
      </c>
      <c r="E982" s="32">
        <v>78</v>
      </c>
      <c r="F982" s="32">
        <v>105</v>
      </c>
      <c r="G982" s="32">
        <v>0</v>
      </c>
      <c r="H982" s="32">
        <v>0</v>
      </c>
      <c r="I982" s="32">
        <v>215</v>
      </c>
    </row>
    <row r="983" spans="2:9" ht="12.75" customHeight="1" x14ac:dyDescent="0.15">
      <c r="B983" s="25" t="s">
        <v>502</v>
      </c>
      <c r="C983" s="31">
        <v>0</v>
      </c>
      <c r="D983" s="32">
        <v>38</v>
      </c>
      <c r="E983" s="32">
        <v>69</v>
      </c>
      <c r="F983" s="32">
        <v>100</v>
      </c>
      <c r="G983" s="32">
        <v>0</v>
      </c>
      <c r="H983" s="32">
        <v>0</v>
      </c>
      <c r="I983" s="32">
        <v>207</v>
      </c>
    </row>
    <row r="984" spans="2:9" ht="12.75" customHeight="1" x14ac:dyDescent="0.15">
      <c r="B984" s="25" t="s">
        <v>503</v>
      </c>
      <c r="C984" s="31">
        <v>0</v>
      </c>
      <c r="D984" s="32">
        <v>24</v>
      </c>
      <c r="E984" s="32">
        <v>47</v>
      </c>
      <c r="F984" s="32">
        <v>81</v>
      </c>
      <c r="G984" s="32">
        <v>0</v>
      </c>
      <c r="H984" s="32">
        <v>0</v>
      </c>
      <c r="I984" s="32">
        <v>152</v>
      </c>
    </row>
    <row r="985" spans="2:9" ht="12.75" customHeight="1" x14ac:dyDescent="0.15">
      <c r="B985" s="25" t="s">
        <v>504</v>
      </c>
      <c r="C985" s="31">
        <v>0</v>
      </c>
      <c r="D985" s="32">
        <v>34</v>
      </c>
      <c r="E985" s="32">
        <v>70</v>
      </c>
      <c r="F985" s="32">
        <v>84</v>
      </c>
      <c r="G985" s="32">
        <v>0</v>
      </c>
      <c r="H985" s="32">
        <v>0</v>
      </c>
      <c r="I985" s="32">
        <v>188</v>
      </c>
    </row>
    <row r="986" spans="2:9" ht="12.75" customHeight="1" x14ac:dyDescent="0.15">
      <c r="B986" s="25" t="s">
        <v>505</v>
      </c>
      <c r="C986" s="31">
        <v>0</v>
      </c>
      <c r="D986" s="32">
        <v>26</v>
      </c>
      <c r="E986" s="32">
        <v>64</v>
      </c>
      <c r="F986" s="32">
        <v>119</v>
      </c>
      <c r="G986" s="32">
        <v>0</v>
      </c>
      <c r="H986" s="32">
        <v>0</v>
      </c>
      <c r="I986" s="32">
        <v>209</v>
      </c>
    </row>
    <row r="987" spans="2:9" ht="12.75" customHeight="1" x14ac:dyDescent="0.15">
      <c r="B987" s="25" t="s">
        <v>506</v>
      </c>
      <c r="C987" s="31">
        <v>0</v>
      </c>
      <c r="D987" s="32">
        <v>26</v>
      </c>
      <c r="E987" s="32">
        <v>74</v>
      </c>
      <c r="F987" s="32">
        <v>117</v>
      </c>
      <c r="G987" s="32">
        <v>0</v>
      </c>
      <c r="H987" s="32">
        <v>0</v>
      </c>
      <c r="I987" s="32">
        <v>217</v>
      </c>
    </row>
    <row r="988" spans="2:9" ht="12.75" customHeight="1" x14ac:dyDescent="0.15">
      <c r="B988" s="25" t="s">
        <v>507</v>
      </c>
      <c r="C988" s="31">
        <v>0</v>
      </c>
      <c r="D988" s="32">
        <v>33</v>
      </c>
      <c r="E988" s="32">
        <v>57</v>
      </c>
      <c r="F988" s="32">
        <v>118</v>
      </c>
      <c r="G988" s="32">
        <v>0</v>
      </c>
      <c r="H988" s="32">
        <v>0</v>
      </c>
      <c r="I988" s="32">
        <v>208</v>
      </c>
    </row>
    <row r="989" spans="2:9" ht="12.75" customHeight="1" x14ac:dyDescent="0.15">
      <c r="B989" s="25" t="s">
        <v>508</v>
      </c>
      <c r="C989" s="31">
        <v>0</v>
      </c>
      <c r="D989" s="32">
        <v>34</v>
      </c>
      <c r="E989" s="32">
        <v>59</v>
      </c>
      <c r="F989" s="32">
        <v>102</v>
      </c>
      <c r="G989" s="32">
        <v>0</v>
      </c>
      <c r="H989" s="32">
        <v>0</v>
      </c>
      <c r="I989" s="32">
        <v>195</v>
      </c>
    </row>
    <row r="990" spans="2:9" ht="12.75" customHeight="1" x14ac:dyDescent="0.15">
      <c r="B990" s="25" t="s">
        <v>509</v>
      </c>
      <c r="C990" s="31">
        <v>0</v>
      </c>
      <c r="D990" s="32">
        <v>27</v>
      </c>
      <c r="E990" s="32">
        <v>79</v>
      </c>
      <c r="F990" s="32">
        <v>126</v>
      </c>
      <c r="G990" s="32">
        <v>0</v>
      </c>
      <c r="H990" s="32">
        <v>0</v>
      </c>
      <c r="I990" s="32">
        <v>232</v>
      </c>
    </row>
    <row r="991" spans="2:9" ht="12.75" customHeight="1" x14ac:dyDescent="0.15">
      <c r="B991" s="25" t="s">
        <v>510</v>
      </c>
      <c r="C991" s="31">
        <v>0</v>
      </c>
      <c r="D991" s="32">
        <v>28</v>
      </c>
      <c r="E991" s="32">
        <v>71</v>
      </c>
      <c r="F991" s="32">
        <v>108</v>
      </c>
      <c r="G991" s="32">
        <v>0</v>
      </c>
      <c r="H991" s="32">
        <v>0</v>
      </c>
      <c r="I991" s="32">
        <v>207</v>
      </c>
    </row>
    <row r="992" spans="2:9" ht="12.75" customHeight="1" x14ac:dyDescent="0.15">
      <c r="B992" s="25" t="s">
        <v>961</v>
      </c>
      <c r="C992" s="31">
        <v>0</v>
      </c>
      <c r="D992" s="32">
        <v>21</v>
      </c>
      <c r="E992" s="32">
        <v>66</v>
      </c>
      <c r="F992" s="32">
        <v>111</v>
      </c>
      <c r="G992" s="32">
        <v>0</v>
      </c>
      <c r="H992" s="32">
        <v>0</v>
      </c>
      <c r="I992" s="32">
        <v>198</v>
      </c>
    </row>
    <row r="993" spans="2:9" ht="12.75" customHeight="1" x14ac:dyDescent="0.15">
      <c r="B993" s="25" t="s">
        <v>963</v>
      </c>
      <c r="C993" s="31">
        <v>0</v>
      </c>
      <c r="D993" s="32">
        <v>29</v>
      </c>
      <c r="E993" s="32">
        <v>78</v>
      </c>
      <c r="F993" s="32">
        <v>136</v>
      </c>
      <c r="G993" s="32">
        <v>0</v>
      </c>
      <c r="H993" s="32">
        <v>0</v>
      </c>
      <c r="I993" s="32">
        <v>243</v>
      </c>
    </row>
    <row r="994" spans="2:9" ht="12.75" customHeight="1" x14ac:dyDescent="0.15">
      <c r="B994" s="25" t="s">
        <v>965</v>
      </c>
      <c r="C994" s="31">
        <v>0</v>
      </c>
      <c r="D994" s="32">
        <v>25</v>
      </c>
      <c r="E994" s="32">
        <v>73</v>
      </c>
      <c r="F994" s="32">
        <v>131</v>
      </c>
      <c r="G994" s="32">
        <v>0</v>
      </c>
      <c r="H994" s="32">
        <v>0</v>
      </c>
      <c r="I994" s="32">
        <v>229</v>
      </c>
    </row>
    <row r="995" spans="2:9" ht="12.75" customHeight="1" x14ac:dyDescent="0.15">
      <c r="B995" s="25" t="s">
        <v>967</v>
      </c>
      <c r="C995" s="31">
        <v>0</v>
      </c>
      <c r="D995" s="32">
        <v>21</v>
      </c>
      <c r="E995" s="32">
        <v>60</v>
      </c>
      <c r="F995" s="32">
        <v>122</v>
      </c>
      <c r="G995" s="32">
        <v>0</v>
      </c>
      <c r="H995" s="32">
        <v>0</v>
      </c>
      <c r="I995" s="32">
        <v>203</v>
      </c>
    </row>
    <row r="996" spans="2:9" ht="12.75" customHeight="1" x14ac:dyDescent="0.15">
      <c r="B996" s="25" t="s">
        <v>970</v>
      </c>
      <c r="C996" s="31">
        <v>0</v>
      </c>
      <c r="D996" s="32">
        <v>21</v>
      </c>
      <c r="E996" s="32">
        <v>60</v>
      </c>
      <c r="F996" s="32">
        <v>122</v>
      </c>
      <c r="G996" s="32">
        <v>0</v>
      </c>
      <c r="H996" s="32">
        <v>0</v>
      </c>
      <c r="I996" s="32">
        <v>203</v>
      </c>
    </row>
    <row r="997" spans="2:9" ht="12.75" customHeight="1" x14ac:dyDescent="0.15">
      <c r="B997" s="25" t="s">
        <v>972</v>
      </c>
      <c r="C997" s="31">
        <v>0</v>
      </c>
      <c r="D997" s="32">
        <v>23</v>
      </c>
      <c r="E997" s="32">
        <v>72</v>
      </c>
      <c r="F997" s="32">
        <v>111</v>
      </c>
      <c r="G997" s="32">
        <v>0</v>
      </c>
      <c r="H997" s="32">
        <v>0</v>
      </c>
      <c r="I997" s="32">
        <v>206</v>
      </c>
    </row>
    <row r="998" spans="2:9" ht="12.75" customHeight="1" x14ac:dyDescent="0.15">
      <c r="B998" s="25" t="s">
        <v>973</v>
      </c>
      <c r="C998" s="31">
        <v>0</v>
      </c>
      <c r="D998" s="32">
        <v>22</v>
      </c>
      <c r="E998" s="32">
        <v>79</v>
      </c>
      <c r="F998" s="32">
        <v>112</v>
      </c>
      <c r="G998" s="32">
        <v>0</v>
      </c>
      <c r="H998" s="32">
        <v>0</v>
      </c>
      <c r="I998" s="32">
        <v>213</v>
      </c>
    </row>
    <row r="999" spans="2:9" ht="12.75" customHeight="1" x14ac:dyDescent="0.15">
      <c r="B999" s="25" t="s">
        <v>976</v>
      </c>
      <c r="C999" s="31">
        <v>0</v>
      </c>
      <c r="D999" s="32">
        <v>25</v>
      </c>
      <c r="E999" s="32">
        <v>84</v>
      </c>
      <c r="F999" s="32">
        <v>121</v>
      </c>
      <c r="G999" s="32">
        <v>0</v>
      </c>
      <c r="H999" s="32">
        <v>0</v>
      </c>
      <c r="I999" s="32">
        <v>230</v>
      </c>
    </row>
    <row r="1000" spans="2:9" ht="12.75" customHeight="1" x14ac:dyDescent="0.15">
      <c r="B1000" s="25" t="s">
        <v>979</v>
      </c>
      <c r="C1000" s="31">
        <v>0</v>
      </c>
      <c r="D1000" s="32">
        <v>28</v>
      </c>
      <c r="E1000" s="32">
        <v>86</v>
      </c>
      <c r="F1000" s="32">
        <v>115</v>
      </c>
      <c r="G1000" s="32">
        <v>0</v>
      </c>
      <c r="H1000" s="32">
        <v>0</v>
      </c>
      <c r="I1000" s="32">
        <v>229</v>
      </c>
    </row>
    <row r="1001" spans="2:9" ht="12.75" customHeight="1" x14ac:dyDescent="0.15">
      <c r="B1001" s="25" t="s">
        <v>981</v>
      </c>
      <c r="C1001" s="31">
        <v>0</v>
      </c>
      <c r="D1001" s="32">
        <v>36</v>
      </c>
      <c r="E1001" s="32">
        <v>83</v>
      </c>
      <c r="F1001" s="32">
        <v>139</v>
      </c>
      <c r="G1001" s="32">
        <v>0</v>
      </c>
      <c r="H1001" s="32">
        <v>0</v>
      </c>
      <c r="I1001" s="32">
        <v>258</v>
      </c>
    </row>
    <row r="1002" spans="2:9" ht="12.75" customHeight="1" x14ac:dyDescent="0.15">
      <c r="B1002" s="25" t="s">
        <v>984</v>
      </c>
      <c r="C1002" s="31">
        <v>0</v>
      </c>
      <c r="D1002" s="32">
        <v>37</v>
      </c>
      <c r="E1002" s="32">
        <v>97</v>
      </c>
      <c r="F1002" s="32">
        <v>147</v>
      </c>
      <c r="G1002" s="32">
        <v>0</v>
      </c>
      <c r="H1002" s="32">
        <v>0</v>
      </c>
      <c r="I1002" s="32">
        <v>281</v>
      </c>
    </row>
    <row r="1003" spans="2:9" ht="12.75" customHeight="1" x14ac:dyDescent="0.15">
      <c r="B1003" s="25" t="s">
        <v>986</v>
      </c>
      <c r="C1003" s="31">
        <v>0</v>
      </c>
      <c r="D1003" s="32">
        <v>31</v>
      </c>
      <c r="E1003" s="32">
        <v>89</v>
      </c>
      <c r="F1003" s="32">
        <v>137</v>
      </c>
      <c r="G1003" s="32">
        <v>0</v>
      </c>
      <c r="H1003" s="32">
        <v>0</v>
      </c>
      <c r="I1003" s="32">
        <v>257</v>
      </c>
    </row>
    <row r="1004" spans="2:9" ht="12.75" customHeight="1" x14ac:dyDescent="0.15">
      <c r="B1004" s="25" t="s">
        <v>988</v>
      </c>
      <c r="C1004" s="31">
        <v>0</v>
      </c>
      <c r="D1004" s="32">
        <v>24</v>
      </c>
      <c r="E1004" s="32">
        <v>77</v>
      </c>
      <c r="F1004" s="32">
        <v>111</v>
      </c>
      <c r="G1004" s="32">
        <v>0</v>
      </c>
      <c r="H1004" s="32">
        <v>0</v>
      </c>
      <c r="I1004" s="32">
        <v>212</v>
      </c>
    </row>
    <row r="1005" spans="2:9" ht="12.75" customHeight="1" x14ac:dyDescent="0.15">
      <c r="B1005" s="25" t="s">
        <v>990</v>
      </c>
      <c r="C1005" s="31">
        <v>0</v>
      </c>
      <c r="D1005" s="32">
        <v>20</v>
      </c>
      <c r="E1005" s="32">
        <v>66</v>
      </c>
      <c r="F1005" s="32">
        <v>112</v>
      </c>
      <c r="G1005" s="32">
        <v>0</v>
      </c>
      <c r="H1005" s="32">
        <v>0</v>
      </c>
      <c r="I1005" s="32">
        <v>198</v>
      </c>
    </row>
    <row r="1006" spans="2:9" ht="12.75" customHeight="1" x14ac:dyDescent="0.15">
      <c r="B1006" s="25" t="s">
        <v>991</v>
      </c>
      <c r="C1006" s="31">
        <v>0</v>
      </c>
      <c r="D1006" s="32">
        <v>32</v>
      </c>
      <c r="E1006" s="32">
        <v>84</v>
      </c>
      <c r="F1006" s="32">
        <v>106</v>
      </c>
      <c r="G1006" s="32">
        <v>0</v>
      </c>
      <c r="H1006" s="32">
        <v>0</v>
      </c>
      <c r="I1006" s="32">
        <v>222</v>
      </c>
    </row>
    <row r="1007" spans="2:9" ht="12.75" customHeight="1" x14ac:dyDescent="0.15">
      <c r="B1007" s="25" t="s">
        <v>994</v>
      </c>
      <c r="C1007" s="31">
        <v>0</v>
      </c>
      <c r="D1007" s="32">
        <v>27</v>
      </c>
      <c r="E1007" s="32">
        <v>86</v>
      </c>
      <c r="F1007" s="32">
        <v>118</v>
      </c>
      <c r="G1007" s="32">
        <v>0</v>
      </c>
      <c r="H1007" s="32">
        <v>0</v>
      </c>
      <c r="I1007" s="32">
        <v>231</v>
      </c>
    </row>
    <row r="1008" spans="2:9" ht="12.75" customHeight="1" x14ac:dyDescent="0.15">
      <c r="B1008" s="25" t="s">
        <v>995</v>
      </c>
      <c r="C1008" s="31">
        <v>0</v>
      </c>
      <c r="D1008" s="32">
        <v>20</v>
      </c>
      <c r="E1008" s="32">
        <v>91</v>
      </c>
      <c r="F1008" s="32">
        <v>119</v>
      </c>
      <c r="G1008" s="32">
        <v>0</v>
      </c>
      <c r="H1008" s="32">
        <v>0</v>
      </c>
      <c r="I1008" s="32">
        <v>230</v>
      </c>
    </row>
    <row r="1009" spans="2:9" ht="12.75" customHeight="1" x14ac:dyDescent="0.15">
      <c r="B1009" s="25" t="s">
        <v>997</v>
      </c>
      <c r="C1009" s="31">
        <v>0</v>
      </c>
      <c r="D1009" s="32">
        <v>28</v>
      </c>
      <c r="E1009" s="32">
        <v>98</v>
      </c>
      <c r="F1009" s="32">
        <v>115</v>
      </c>
      <c r="G1009" s="32">
        <v>0</v>
      </c>
      <c r="H1009" s="32">
        <v>0</v>
      </c>
      <c r="I1009" s="32">
        <v>241</v>
      </c>
    </row>
    <row r="1010" spans="2:9" ht="12.75" customHeight="1" x14ac:dyDescent="0.15">
      <c r="B1010" s="25" t="s">
        <v>999</v>
      </c>
      <c r="C1010" s="31">
        <v>0</v>
      </c>
      <c r="D1010" s="32">
        <v>26</v>
      </c>
      <c r="E1010" s="32">
        <v>81</v>
      </c>
      <c r="F1010" s="32">
        <v>108</v>
      </c>
      <c r="G1010" s="32">
        <v>0</v>
      </c>
      <c r="H1010" s="32">
        <v>0</v>
      </c>
      <c r="I1010" s="32">
        <v>215</v>
      </c>
    </row>
    <row r="1011" spans="2:9" ht="12.75" customHeight="1" x14ac:dyDescent="0.15">
      <c r="B1011" s="25" t="s">
        <v>1001</v>
      </c>
      <c r="C1011" s="31">
        <v>0</v>
      </c>
      <c r="D1011" s="32">
        <v>20</v>
      </c>
      <c r="E1011" s="32">
        <v>100</v>
      </c>
      <c r="F1011" s="32">
        <v>126</v>
      </c>
      <c r="G1011" s="32">
        <v>0</v>
      </c>
      <c r="H1011" s="32">
        <v>0</v>
      </c>
      <c r="I1011" s="32">
        <v>246</v>
      </c>
    </row>
    <row r="1012" spans="2:9" ht="12.75" customHeight="1" x14ac:dyDescent="0.15">
      <c r="B1012" s="25" t="s">
        <v>1002</v>
      </c>
      <c r="C1012" s="31">
        <v>0</v>
      </c>
      <c r="D1012" s="32">
        <v>23</v>
      </c>
      <c r="E1012" s="32">
        <v>103</v>
      </c>
      <c r="F1012" s="32">
        <v>118</v>
      </c>
      <c r="G1012" s="32">
        <v>0</v>
      </c>
      <c r="H1012" s="32">
        <v>0</v>
      </c>
      <c r="I1012" s="32">
        <v>244</v>
      </c>
    </row>
    <row r="1013" spans="2:9" ht="12.75" customHeight="1" x14ac:dyDescent="0.15">
      <c r="B1013" s="25" t="s">
        <v>1006</v>
      </c>
      <c r="C1013" s="31">
        <v>0</v>
      </c>
      <c r="D1013" s="32">
        <v>11</v>
      </c>
      <c r="E1013" s="32">
        <v>112</v>
      </c>
      <c r="F1013" s="32">
        <v>140</v>
      </c>
      <c r="G1013" s="32">
        <v>0</v>
      </c>
      <c r="H1013" s="32">
        <v>0</v>
      </c>
      <c r="I1013" s="32">
        <v>263</v>
      </c>
    </row>
    <row r="1014" spans="2:9" ht="12.75" customHeight="1" x14ac:dyDescent="0.15">
      <c r="B1014" s="25" t="s">
        <v>1007</v>
      </c>
      <c r="C1014" s="31">
        <v>0</v>
      </c>
      <c r="D1014" s="32">
        <v>12</v>
      </c>
      <c r="E1014" s="32">
        <v>110</v>
      </c>
      <c r="F1014" s="32">
        <v>100</v>
      </c>
      <c r="G1014" s="32">
        <v>0</v>
      </c>
      <c r="H1014" s="32">
        <v>0</v>
      </c>
      <c r="I1014" s="32">
        <v>232</v>
      </c>
    </row>
    <row r="1015" spans="2:9" x14ac:dyDescent="0.15">
      <c r="B1015" s="25" t="s">
        <v>1009</v>
      </c>
      <c r="C1015" s="31">
        <v>0</v>
      </c>
      <c r="D1015" s="32">
        <v>16</v>
      </c>
      <c r="E1015" s="32">
        <v>109</v>
      </c>
      <c r="F1015" s="32">
        <v>99</v>
      </c>
      <c r="G1015" s="32">
        <v>0</v>
      </c>
      <c r="H1015" s="32">
        <v>0</v>
      </c>
      <c r="I1015" s="32">
        <v>224</v>
      </c>
    </row>
    <row r="1016" spans="2:9" x14ac:dyDescent="0.15">
      <c r="B1016" s="25" t="s">
        <v>1011</v>
      </c>
      <c r="C1016" s="31">
        <v>0</v>
      </c>
      <c r="D1016" s="32">
        <v>9</v>
      </c>
      <c r="E1016" s="32">
        <v>100</v>
      </c>
      <c r="F1016" s="32">
        <v>102</v>
      </c>
      <c r="G1016" s="32">
        <v>0</v>
      </c>
      <c r="H1016" s="32">
        <v>0</v>
      </c>
      <c r="I1016" s="32">
        <v>211</v>
      </c>
    </row>
    <row r="1017" spans="2:9" x14ac:dyDescent="0.15">
      <c r="B1017" s="25" t="s">
        <v>1013</v>
      </c>
      <c r="C1017" s="31">
        <v>0</v>
      </c>
      <c r="D1017" s="32">
        <v>5</v>
      </c>
      <c r="E1017" s="32">
        <v>103</v>
      </c>
      <c r="F1017" s="32">
        <v>99</v>
      </c>
      <c r="G1017" s="32">
        <v>0</v>
      </c>
      <c r="H1017" s="32">
        <v>0</v>
      </c>
      <c r="I1017" s="32">
        <v>207</v>
      </c>
    </row>
    <row r="1018" spans="2:9" x14ac:dyDescent="0.15">
      <c r="B1018" s="25" t="s">
        <v>1016</v>
      </c>
      <c r="C1018" s="31">
        <v>0</v>
      </c>
      <c r="D1018" s="32">
        <v>5</v>
      </c>
      <c r="E1018" s="32">
        <v>111</v>
      </c>
      <c r="F1018" s="32">
        <v>101</v>
      </c>
      <c r="G1018" s="32">
        <v>0</v>
      </c>
      <c r="H1018" s="32">
        <v>0</v>
      </c>
      <c r="I1018" s="32">
        <v>217</v>
      </c>
    </row>
    <row r="1019" spans="2:9" x14ac:dyDescent="0.15">
      <c r="B1019" s="25" t="s">
        <v>1017</v>
      </c>
      <c r="C1019" s="31">
        <v>0</v>
      </c>
      <c r="D1019" s="32">
        <v>7</v>
      </c>
      <c r="E1019" s="32">
        <v>108</v>
      </c>
      <c r="F1019" s="32">
        <v>117</v>
      </c>
      <c r="G1019" s="32">
        <v>0</v>
      </c>
      <c r="H1019" s="32">
        <v>0</v>
      </c>
      <c r="I1019" s="32">
        <v>323</v>
      </c>
    </row>
    <row r="1020" spans="2:9" x14ac:dyDescent="0.15">
      <c r="B1020" s="25" t="s">
        <v>1020</v>
      </c>
      <c r="C1020" s="31">
        <v>0</v>
      </c>
      <c r="D1020" s="32">
        <v>5</v>
      </c>
      <c r="E1020" s="32">
        <v>103</v>
      </c>
      <c r="F1020" s="32">
        <v>125</v>
      </c>
      <c r="G1020" s="32">
        <v>0</v>
      </c>
      <c r="H1020" s="32">
        <v>0</v>
      </c>
      <c r="I1020" s="32">
        <v>233</v>
      </c>
    </row>
    <row r="1021" spans="2:9" x14ac:dyDescent="0.15">
      <c r="B1021" s="25" t="s">
        <v>1021</v>
      </c>
      <c r="C1021" s="31">
        <v>0</v>
      </c>
      <c r="D1021" s="32">
        <v>7</v>
      </c>
      <c r="E1021" s="32">
        <v>107</v>
      </c>
      <c r="F1021" s="32">
        <v>122</v>
      </c>
      <c r="G1021" s="32">
        <v>0</v>
      </c>
      <c r="H1021" s="32">
        <v>0</v>
      </c>
      <c r="I1021" s="32">
        <v>236</v>
      </c>
    </row>
    <row r="1022" spans="2:9" x14ac:dyDescent="0.15">
      <c r="B1022" s="25" t="s">
        <v>1023</v>
      </c>
      <c r="C1022" s="31">
        <v>0</v>
      </c>
      <c r="D1022" s="32">
        <v>7</v>
      </c>
      <c r="E1022" s="32">
        <v>88</v>
      </c>
      <c r="F1022" s="32">
        <v>127</v>
      </c>
      <c r="G1022" s="32">
        <v>0</v>
      </c>
      <c r="H1022" s="32">
        <v>0</v>
      </c>
      <c r="I1022" s="32">
        <v>222</v>
      </c>
    </row>
    <row r="1023" spans="2:9" x14ac:dyDescent="0.15">
      <c r="B1023" s="25" t="s">
        <v>1026</v>
      </c>
      <c r="C1023" s="31">
        <v>0</v>
      </c>
      <c r="D1023" s="32">
        <v>6</v>
      </c>
      <c r="E1023" s="32">
        <v>82</v>
      </c>
      <c r="F1023" s="32">
        <v>130</v>
      </c>
      <c r="G1023" s="32">
        <v>0</v>
      </c>
      <c r="H1023" s="32">
        <v>0</v>
      </c>
      <c r="I1023" s="32">
        <f>F1023+G1023+H1023</f>
        <v>130</v>
      </c>
    </row>
    <row r="1024" spans="2:9" x14ac:dyDescent="0.15">
      <c r="B1024" s="25" t="s">
        <v>1027</v>
      </c>
      <c r="C1024" s="31">
        <v>0</v>
      </c>
      <c r="D1024" s="32">
        <v>13</v>
      </c>
      <c r="E1024" s="32">
        <v>86</v>
      </c>
      <c r="F1024" s="32">
        <v>129</v>
      </c>
      <c r="G1024" s="32">
        <v>0</v>
      </c>
      <c r="H1024" s="32">
        <v>0</v>
      </c>
      <c r="I1024" s="32">
        <v>228</v>
      </c>
    </row>
    <row r="1025" spans="2:9" x14ac:dyDescent="0.15">
      <c r="B1025" s="25" t="s">
        <v>1029</v>
      </c>
      <c r="C1025" s="31">
        <v>0</v>
      </c>
      <c r="D1025" s="32">
        <v>14</v>
      </c>
      <c r="E1025" s="32">
        <v>91</v>
      </c>
      <c r="F1025" s="32">
        <v>131</v>
      </c>
      <c r="G1025" s="32">
        <v>0</v>
      </c>
      <c r="H1025" s="32">
        <v>0</v>
      </c>
      <c r="I1025" s="32">
        <v>236</v>
      </c>
    </row>
    <row r="1026" spans="2:9" x14ac:dyDescent="0.15">
      <c r="B1026" s="25" t="s">
        <v>1031</v>
      </c>
      <c r="C1026" s="31">
        <v>0</v>
      </c>
      <c r="D1026" s="32">
        <v>9</v>
      </c>
      <c r="E1026" s="32">
        <v>88</v>
      </c>
      <c r="F1026" s="32">
        <v>128</v>
      </c>
      <c r="G1026" s="32">
        <v>0</v>
      </c>
      <c r="H1026" s="32">
        <v>0</v>
      </c>
      <c r="I1026" s="32">
        <v>225</v>
      </c>
    </row>
    <row r="1027" spans="2:9" x14ac:dyDescent="0.15">
      <c r="B1027" s="25" t="s">
        <v>1033</v>
      </c>
      <c r="C1027" s="31">
        <v>0</v>
      </c>
      <c r="D1027" s="32">
        <v>11</v>
      </c>
      <c r="E1027" s="32">
        <v>85</v>
      </c>
      <c r="F1027" s="32">
        <v>121</v>
      </c>
      <c r="G1027" s="32">
        <v>0</v>
      </c>
      <c r="H1027" s="32">
        <v>0</v>
      </c>
      <c r="I1027" s="32">
        <v>217</v>
      </c>
    </row>
    <row r="1028" spans="2:9" x14ac:dyDescent="0.15">
      <c r="B1028" s="25" t="s">
        <v>1035</v>
      </c>
      <c r="C1028" s="31">
        <v>0</v>
      </c>
      <c r="D1028" s="32">
        <v>17</v>
      </c>
      <c r="E1028" s="32">
        <v>79</v>
      </c>
      <c r="F1028" s="32">
        <v>126</v>
      </c>
      <c r="G1028" s="32">
        <v>0</v>
      </c>
      <c r="H1028" s="32">
        <v>0</v>
      </c>
      <c r="I1028" s="32">
        <v>222</v>
      </c>
    </row>
    <row r="1029" spans="2:9" x14ac:dyDescent="0.15">
      <c r="B1029" s="25" t="s">
        <v>1037</v>
      </c>
      <c r="C1029" s="31">
        <v>0</v>
      </c>
      <c r="D1029" s="32">
        <v>18</v>
      </c>
      <c r="E1029" s="32">
        <v>74</v>
      </c>
      <c r="F1029" s="32">
        <v>122</v>
      </c>
      <c r="G1029" s="32">
        <v>0</v>
      </c>
      <c r="H1029" s="32">
        <v>0</v>
      </c>
      <c r="I1029" s="32">
        <v>214</v>
      </c>
    </row>
    <row r="1030" spans="2:9" x14ac:dyDescent="0.15">
      <c r="B1030" s="25" t="s">
        <v>1039</v>
      </c>
      <c r="C1030" s="31">
        <v>0</v>
      </c>
      <c r="D1030" s="32">
        <v>13</v>
      </c>
      <c r="E1030" s="32">
        <v>67</v>
      </c>
      <c r="F1030" s="32">
        <v>121</v>
      </c>
      <c r="G1030" s="32">
        <v>0</v>
      </c>
      <c r="H1030" s="32">
        <v>0</v>
      </c>
      <c r="I1030" s="32">
        <v>201</v>
      </c>
    </row>
    <row r="1031" spans="2:9" x14ac:dyDescent="0.15">
      <c r="B1031" s="25" t="s">
        <v>1041</v>
      </c>
      <c r="C1031" s="31">
        <v>0</v>
      </c>
      <c r="D1031" s="32">
        <v>15</v>
      </c>
      <c r="E1031" s="32">
        <v>76</v>
      </c>
      <c r="F1031" s="32">
        <v>119</v>
      </c>
      <c r="G1031" s="32">
        <v>0</v>
      </c>
      <c r="H1031" s="32">
        <v>0</v>
      </c>
      <c r="I1031" s="32">
        <v>210</v>
      </c>
    </row>
    <row r="1032" spans="2:9" x14ac:dyDescent="0.15">
      <c r="B1032" s="25" t="s">
        <v>1044</v>
      </c>
      <c r="C1032" s="31">
        <v>0</v>
      </c>
      <c r="D1032" s="32">
        <v>16</v>
      </c>
      <c r="E1032" s="32">
        <v>83</v>
      </c>
      <c r="F1032" s="32">
        <v>114</v>
      </c>
      <c r="G1032" s="32">
        <v>0</v>
      </c>
      <c r="H1032" s="32">
        <v>0</v>
      </c>
      <c r="I1032" s="32">
        <v>213</v>
      </c>
    </row>
    <row r="1033" spans="2:9" x14ac:dyDescent="0.15">
      <c r="B1033" s="25" t="s">
        <v>1047</v>
      </c>
      <c r="C1033" s="31">
        <v>0</v>
      </c>
      <c r="D1033" s="32">
        <v>16</v>
      </c>
      <c r="E1033" s="32">
        <v>76</v>
      </c>
      <c r="F1033" s="32">
        <v>106</v>
      </c>
      <c r="G1033" s="32">
        <v>0</v>
      </c>
      <c r="H1033" s="32">
        <v>0</v>
      </c>
      <c r="I1033" s="32">
        <v>198</v>
      </c>
    </row>
    <row r="1034" spans="2:9" x14ac:dyDescent="0.15">
      <c r="B1034" s="25" t="s">
        <v>1050</v>
      </c>
      <c r="C1034" s="31">
        <v>0</v>
      </c>
      <c r="D1034" s="32">
        <v>11</v>
      </c>
      <c r="E1034" s="32">
        <v>76</v>
      </c>
      <c r="F1034" s="32">
        <v>100</v>
      </c>
      <c r="G1034" s="32">
        <v>0</v>
      </c>
      <c r="H1034" s="32">
        <v>0</v>
      </c>
      <c r="I1034" s="32">
        <v>187</v>
      </c>
    </row>
    <row r="1035" spans="2:9" x14ac:dyDescent="0.15">
      <c r="B1035" s="25" t="s">
        <v>1052</v>
      </c>
      <c r="C1035" s="31">
        <v>0</v>
      </c>
      <c r="D1035" s="32">
        <v>11</v>
      </c>
      <c r="E1035" s="32">
        <v>69</v>
      </c>
      <c r="F1035" s="32">
        <v>111</v>
      </c>
      <c r="G1035" s="32">
        <v>0</v>
      </c>
      <c r="H1035" s="32">
        <v>0</v>
      </c>
      <c r="I1035" s="32">
        <v>191</v>
      </c>
    </row>
    <row r="1036" spans="2:9" x14ac:dyDescent="0.15">
      <c r="B1036" s="25" t="s">
        <v>1056</v>
      </c>
      <c r="C1036" s="31">
        <v>0</v>
      </c>
      <c r="D1036" s="32">
        <v>13</v>
      </c>
      <c r="E1036" s="32">
        <v>64</v>
      </c>
      <c r="F1036" s="32">
        <v>108</v>
      </c>
      <c r="G1036" s="32">
        <v>0</v>
      </c>
      <c r="H1036" s="32">
        <v>0</v>
      </c>
      <c r="I1036" s="32">
        <v>185</v>
      </c>
    </row>
    <row r="1037" spans="2:9" x14ac:dyDescent="0.15">
      <c r="B1037" s="25" t="s">
        <v>1059</v>
      </c>
      <c r="C1037" s="31">
        <v>0</v>
      </c>
      <c r="D1037" s="32">
        <v>13</v>
      </c>
      <c r="E1037" s="32">
        <v>63</v>
      </c>
      <c r="F1037" s="32">
        <v>116</v>
      </c>
      <c r="G1037" s="32">
        <v>0</v>
      </c>
      <c r="H1037" s="32">
        <v>0</v>
      </c>
      <c r="I1037" s="32">
        <v>192</v>
      </c>
    </row>
    <row r="1038" spans="2:9" x14ac:dyDescent="0.15">
      <c r="B1038" s="25" t="s">
        <v>1062</v>
      </c>
      <c r="C1038" s="31">
        <v>0</v>
      </c>
      <c r="D1038" s="32">
        <v>14</v>
      </c>
      <c r="E1038" s="32">
        <v>57</v>
      </c>
      <c r="F1038" s="32">
        <v>126</v>
      </c>
      <c r="G1038" s="32">
        <v>0</v>
      </c>
      <c r="H1038" s="32">
        <v>0</v>
      </c>
      <c r="I1038" s="32">
        <v>197</v>
      </c>
    </row>
    <row r="1039" spans="2:9" x14ac:dyDescent="0.15">
      <c r="B1039" s="25" t="s">
        <v>1065</v>
      </c>
      <c r="C1039" s="31">
        <v>0</v>
      </c>
      <c r="D1039" s="32">
        <v>20</v>
      </c>
      <c r="E1039" s="32">
        <v>55</v>
      </c>
      <c r="F1039" s="32">
        <v>119</v>
      </c>
      <c r="G1039" s="32">
        <v>0</v>
      </c>
      <c r="H1039" s="32">
        <v>0</v>
      </c>
      <c r="I1039" s="32">
        <v>194</v>
      </c>
    </row>
    <row r="1040" spans="2:9" x14ac:dyDescent="0.15">
      <c r="B1040" s="25" t="s">
        <v>1077</v>
      </c>
      <c r="C1040" s="31">
        <v>0</v>
      </c>
      <c r="D1040" s="32">
        <v>12</v>
      </c>
      <c r="E1040" s="32">
        <v>65</v>
      </c>
      <c r="F1040" s="32">
        <v>112</v>
      </c>
      <c r="G1040" s="32">
        <v>0</v>
      </c>
      <c r="H1040" s="32">
        <v>0</v>
      </c>
      <c r="I1040" s="32">
        <v>189</v>
      </c>
    </row>
    <row r="1041" spans="2:9" x14ac:dyDescent="0.15">
      <c r="B1041" s="25" t="s">
        <v>1081</v>
      </c>
      <c r="C1041" s="31">
        <v>0</v>
      </c>
      <c r="D1041" s="32">
        <v>11</v>
      </c>
      <c r="E1041" s="32">
        <v>70</v>
      </c>
      <c r="F1041" s="32">
        <v>118</v>
      </c>
      <c r="G1041" s="32">
        <v>0</v>
      </c>
      <c r="H1041" s="32">
        <v>0</v>
      </c>
      <c r="I1041" s="32">
        <v>199</v>
      </c>
    </row>
    <row r="1042" spans="2:9" x14ac:dyDescent="0.15">
      <c r="B1042" s="25" t="s">
        <v>1084</v>
      </c>
      <c r="C1042" s="31">
        <v>0</v>
      </c>
      <c r="D1042" s="32">
        <v>14</v>
      </c>
      <c r="E1042" s="32">
        <v>66</v>
      </c>
      <c r="F1042" s="32">
        <v>109</v>
      </c>
      <c r="G1042" s="32">
        <v>0</v>
      </c>
      <c r="H1042" s="32">
        <v>0</v>
      </c>
      <c r="I1042" s="32">
        <v>190</v>
      </c>
    </row>
    <row r="1043" spans="2:9" x14ac:dyDescent="0.15">
      <c r="B1043" s="25" t="s">
        <v>1086</v>
      </c>
      <c r="C1043" s="31">
        <v>0</v>
      </c>
      <c r="D1043" s="32">
        <v>20</v>
      </c>
      <c r="E1043" s="32">
        <v>76</v>
      </c>
      <c r="F1043" s="32">
        <v>121</v>
      </c>
      <c r="G1043" s="32">
        <v>0</v>
      </c>
      <c r="H1043" s="32">
        <v>0</v>
      </c>
      <c r="I1043" s="32">
        <v>219</v>
      </c>
    </row>
    <row r="1044" spans="2:9" x14ac:dyDescent="0.15">
      <c r="B1044" s="25" t="s">
        <v>1089</v>
      </c>
      <c r="C1044" s="31">
        <v>1</v>
      </c>
      <c r="D1044" s="32">
        <v>17</v>
      </c>
      <c r="E1044" s="32">
        <v>66</v>
      </c>
      <c r="F1044" s="32">
        <v>115</v>
      </c>
      <c r="G1044" s="32">
        <v>0</v>
      </c>
      <c r="H1044" s="32">
        <v>0</v>
      </c>
      <c r="I1044" s="32">
        <v>199</v>
      </c>
    </row>
    <row r="1045" spans="2:9" x14ac:dyDescent="0.15">
      <c r="B1045" s="25" t="s">
        <v>1092</v>
      </c>
      <c r="C1045" s="31">
        <v>2</v>
      </c>
      <c r="D1045" s="32">
        <v>19</v>
      </c>
      <c r="E1045" s="32">
        <v>65</v>
      </c>
      <c r="F1045" s="32">
        <v>107</v>
      </c>
      <c r="G1045" s="32">
        <v>0</v>
      </c>
      <c r="H1045" s="32">
        <v>0</v>
      </c>
      <c r="I1045" s="32">
        <v>193</v>
      </c>
    </row>
    <row r="1046" spans="2:9" x14ac:dyDescent="0.15">
      <c r="B1046" s="25" t="s">
        <v>1095</v>
      </c>
      <c r="C1046" s="31">
        <v>1</v>
      </c>
      <c r="D1046" s="32">
        <v>15</v>
      </c>
      <c r="E1046" s="32">
        <v>64</v>
      </c>
      <c r="F1046" s="32">
        <v>119</v>
      </c>
      <c r="G1046" s="32">
        <v>0</v>
      </c>
      <c r="H1046" s="32">
        <v>0</v>
      </c>
      <c r="I1046" s="32">
        <v>199</v>
      </c>
    </row>
    <row r="1047" spans="2:9" x14ac:dyDescent="0.15">
      <c r="B1047" s="25" t="s">
        <v>1113</v>
      </c>
      <c r="C1047" s="31">
        <v>1</v>
      </c>
      <c r="D1047" s="32">
        <v>12</v>
      </c>
      <c r="E1047" s="32">
        <v>70</v>
      </c>
      <c r="F1047" s="32">
        <v>89</v>
      </c>
      <c r="G1047" s="32">
        <v>18</v>
      </c>
      <c r="H1047" s="32">
        <v>8</v>
      </c>
      <c r="I1047" s="32">
        <v>198</v>
      </c>
    </row>
    <row r="1048" spans="2:9" x14ac:dyDescent="0.15">
      <c r="B1048" s="25" t="s">
        <v>1116</v>
      </c>
      <c r="C1048" s="31">
        <v>0</v>
      </c>
      <c r="D1048" s="32">
        <v>10</v>
      </c>
      <c r="E1048" s="32">
        <v>63</v>
      </c>
      <c r="F1048" s="32">
        <v>84</v>
      </c>
      <c r="G1048" s="32">
        <v>16</v>
      </c>
      <c r="H1048" s="32">
        <v>7</v>
      </c>
      <c r="I1048" s="32">
        <v>180</v>
      </c>
    </row>
    <row r="1049" spans="2:9" x14ac:dyDescent="0.15">
      <c r="B1049" s="25" t="s">
        <v>1119</v>
      </c>
      <c r="C1049" s="31">
        <v>2</v>
      </c>
      <c r="D1049" s="32">
        <v>15</v>
      </c>
      <c r="E1049" s="32">
        <v>57</v>
      </c>
      <c r="F1049" s="32">
        <v>91</v>
      </c>
      <c r="G1049" s="32">
        <v>13</v>
      </c>
      <c r="H1049" s="32">
        <v>7</v>
      </c>
      <c r="I1049" s="32">
        <v>185</v>
      </c>
    </row>
    <row r="1050" spans="2:9" x14ac:dyDescent="0.15">
      <c r="B1050" s="25" t="s">
        <v>1122</v>
      </c>
      <c r="C1050" s="31">
        <v>1</v>
      </c>
      <c r="D1050" s="32">
        <v>16</v>
      </c>
      <c r="E1050" s="32">
        <v>56</v>
      </c>
      <c r="F1050" s="32">
        <v>85</v>
      </c>
      <c r="G1050" s="32">
        <v>18</v>
      </c>
      <c r="H1050" s="32">
        <v>6</v>
      </c>
      <c r="I1050" s="32">
        <v>182</v>
      </c>
    </row>
    <row r="1051" spans="2:9" x14ac:dyDescent="0.15">
      <c r="B1051" s="25" t="s">
        <v>1125</v>
      </c>
      <c r="C1051" s="31">
        <v>1</v>
      </c>
      <c r="D1051" s="32">
        <v>16</v>
      </c>
      <c r="E1051" s="32">
        <v>53</v>
      </c>
      <c r="F1051" s="32">
        <v>98</v>
      </c>
      <c r="G1051" s="32">
        <v>25</v>
      </c>
      <c r="H1051" s="32">
        <v>7</v>
      </c>
      <c r="I1051" s="32">
        <v>200</v>
      </c>
    </row>
    <row r="1052" spans="2:9" x14ac:dyDescent="0.15">
      <c r="B1052" s="25" t="s">
        <v>1129</v>
      </c>
      <c r="C1052" s="31">
        <v>0</v>
      </c>
      <c r="D1052" s="32">
        <v>12</v>
      </c>
      <c r="E1052" s="32">
        <v>52</v>
      </c>
      <c r="F1052" s="32">
        <v>106</v>
      </c>
      <c r="G1052" s="32">
        <v>30</v>
      </c>
      <c r="H1052" s="32">
        <v>6</v>
      </c>
      <c r="I1052" s="32">
        <v>206</v>
      </c>
    </row>
    <row r="1053" spans="2:9" x14ac:dyDescent="0.15">
      <c r="B1053" s="25" t="s">
        <v>1131</v>
      </c>
      <c r="C1053" s="31">
        <v>0</v>
      </c>
      <c r="D1053" s="32">
        <v>7</v>
      </c>
      <c r="E1053" s="32">
        <v>36</v>
      </c>
      <c r="F1053" s="32">
        <v>85</v>
      </c>
      <c r="G1053" s="32">
        <v>25</v>
      </c>
      <c r="H1053" s="32">
        <v>6</v>
      </c>
      <c r="I1053" s="32">
        <v>159</v>
      </c>
    </row>
    <row r="1054" spans="2:9" x14ac:dyDescent="0.15">
      <c r="B1054" s="25" t="s">
        <v>1133</v>
      </c>
      <c r="C1054" s="31">
        <v>0</v>
      </c>
      <c r="D1054" s="32">
        <v>7</v>
      </c>
      <c r="E1054" s="32">
        <v>39</v>
      </c>
      <c r="F1054" s="32">
        <v>85</v>
      </c>
      <c r="G1054" s="32">
        <v>25</v>
      </c>
      <c r="H1054" s="32">
        <v>7</v>
      </c>
      <c r="I1054" s="32">
        <v>163</v>
      </c>
    </row>
    <row r="1055" spans="2:9" x14ac:dyDescent="0.15">
      <c r="B1055" s="25" t="s">
        <v>1137</v>
      </c>
      <c r="C1055" s="31">
        <v>0</v>
      </c>
      <c r="D1055" s="32">
        <v>29</v>
      </c>
      <c r="E1055" s="32">
        <v>81</v>
      </c>
      <c r="F1055" s="32">
        <v>105</v>
      </c>
      <c r="G1055" s="32">
        <v>11</v>
      </c>
      <c r="H1055" s="32">
        <v>5</v>
      </c>
      <c r="I1055" s="32">
        <v>231</v>
      </c>
    </row>
    <row r="1056" spans="2:9" x14ac:dyDescent="0.15">
      <c r="B1056" s="25" t="s">
        <v>1140</v>
      </c>
      <c r="C1056" s="31">
        <v>0</v>
      </c>
      <c r="D1056" s="32">
        <v>16</v>
      </c>
      <c r="E1056" s="32">
        <v>91</v>
      </c>
      <c r="F1056" s="32">
        <v>138</v>
      </c>
      <c r="G1056" s="32">
        <v>6</v>
      </c>
      <c r="H1056" s="32">
        <v>5</v>
      </c>
      <c r="I1056" s="32">
        <v>256</v>
      </c>
    </row>
    <row r="1057" spans="2:9" x14ac:dyDescent="0.15">
      <c r="B1057" s="25" t="s">
        <v>1143</v>
      </c>
      <c r="C1057" s="31">
        <v>22</v>
      </c>
      <c r="D1057" s="32">
        <v>24</v>
      </c>
      <c r="E1057" s="32">
        <v>77</v>
      </c>
      <c r="F1057" s="32">
        <v>110</v>
      </c>
      <c r="G1057" s="32">
        <v>4</v>
      </c>
      <c r="H1057" s="32">
        <v>0</v>
      </c>
      <c r="I1057" s="32">
        <v>237</v>
      </c>
    </row>
    <row r="1058" spans="2:9" x14ac:dyDescent="0.15">
      <c r="B1058" s="25" t="s">
        <v>1146</v>
      </c>
      <c r="C1058" s="170">
        <v>20</v>
      </c>
      <c r="D1058" s="32">
        <v>33</v>
      </c>
      <c r="E1058" s="32">
        <v>81</v>
      </c>
      <c r="F1058" s="32">
        <v>113</v>
      </c>
      <c r="G1058" s="32">
        <v>7</v>
      </c>
      <c r="H1058" s="32">
        <v>1</v>
      </c>
      <c r="I1058" s="32">
        <v>255</v>
      </c>
    </row>
    <row r="1059" spans="2:9" x14ac:dyDescent="0.15">
      <c r="B1059" s="25" t="s">
        <v>1153</v>
      </c>
      <c r="C1059" s="170">
        <v>9</v>
      </c>
      <c r="D1059" s="32">
        <v>26</v>
      </c>
      <c r="E1059" s="32">
        <v>78</v>
      </c>
      <c r="F1059" s="32">
        <v>134</v>
      </c>
      <c r="G1059" s="32">
        <v>5</v>
      </c>
      <c r="H1059" s="32">
        <v>5</v>
      </c>
      <c r="I1059" s="32">
        <v>257</v>
      </c>
    </row>
    <row r="1060" spans="2:9" x14ac:dyDescent="0.15">
      <c r="B1060" s="25" t="s">
        <v>1161</v>
      </c>
      <c r="C1060" s="170">
        <v>11</v>
      </c>
      <c r="D1060" s="32">
        <v>34</v>
      </c>
      <c r="E1060" s="32">
        <v>75</v>
      </c>
      <c r="F1060" s="32">
        <v>123</v>
      </c>
      <c r="G1060" s="32">
        <v>5</v>
      </c>
      <c r="H1060" s="32">
        <v>1</v>
      </c>
      <c r="I1060" s="32">
        <v>254</v>
      </c>
    </row>
    <row r="1061" spans="2:9" x14ac:dyDescent="0.15">
      <c r="B1061" s="25" t="s">
        <v>1171</v>
      </c>
      <c r="C1061" s="170">
        <v>8</v>
      </c>
      <c r="D1061" s="32">
        <v>22</v>
      </c>
      <c r="E1061" s="32">
        <v>74</v>
      </c>
      <c r="F1061" s="32">
        <v>124</v>
      </c>
      <c r="G1061" s="32">
        <v>1</v>
      </c>
      <c r="H1061" s="32">
        <v>0</v>
      </c>
      <c r="I1061" s="32">
        <v>233</v>
      </c>
    </row>
    <row r="1062" spans="2:9" x14ac:dyDescent="0.15">
      <c r="B1062" s="25" t="s">
        <v>1176</v>
      </c>
      <c r="C1062" s="170">
        <v>9</v>
      </c>
      <c r="D1062" s="32">
        <v>29</v>
      </c>
      <c r="E1062" s="32">
        <v>87</v>
      </c>
      <c r="F1062" s="32">
        <v>118</v>
      </c>
      <c r="G1062" s="32">
        <v>2</v>
      </c>
      <c r="H1062" s="32">
        <v>4</v>
      </c>
      <c r="I1062" s="32">
        <v>250</v>
      </c>
    </row>
    <row r="1063" spans="2:9" x14ac:dyDescent="0.15">
      <c r="B1063" s="25" t="s">
        <v>1179</v>
      </c>
      <c r="C1063" s="170">
        <v>7</v>
      </c>
      <c r="D1063" s="32">
        <v>25</v>
      </c>
      <c r="E1063" s="32">
        <v>85</v>
      </c>
      <c r="F1063" s="32">
        <v>104</v>
      </c>
      <c r="G1063" s="32">
        <v>2</v>
      </c>
      <c r="H1063" s="32">
        <v>7</v>
      </c>
      <c r="I1063" s="32">
        <v>231</v>
      </c>
    </row>
    <row r="1064" spans="2:9" x14ac:dyDescent="0.15">
      <c r="B1064" s="25" t="s">
        <v>1181</v>
      </c>
      <c r="C1064" s="170">
        <v>11</v>
      </c>
      <c r="D1064" s="32">
        <v>20</v>
      </c>
      <c r="E1064" s="32">
        <v>98</v>
      </c>
      <c r="F1064" s="32">
        <v>129</v>
      </c>
      <c r="G1064" s="32">
        <v>7</v>
      </c>
      <c r="H1064" s="32">
        <v>2</v>
      </c>
      <c r="I1064" s="32">
        <v>271</v>
      </c>
    </row>
    <row r="1065" spans="2:9" x14ac:dyDescent="0.15">
      <c r="B1065" s="25" t="s">
        <v>1186</v>
      </c>
      <c r="C1065" s="170">
        <v>21</v>
      </c>
      <c r="D1065" s="32">
        <v>24</v>
      </c>
      <c r="E1065" s="32">
        <v>76</v>
      </c>
      <c r="F1065" s="32">
        <v>118</v>
      </c>
      <c r="G1065" s="32">
        <v>3</v>
      </c>
      <c r="H1065" s="32">
        <v>2</v>
      </c>
      <c r="I1065" s="32">
        <v>248</v>
      </c>
    </row>
    <row r="1066" spans="2:9" x14ac:dyDescent="0.15">
      <c r="B1066" s="25" t="s">
        <v>1188</v>
      </c>
      <c r="C1066" s="170">
        <v>11</v>
      </c>
      <c r="D1066" s="32">
        <v>32</v>
      </c>
      <c r="E1066" s="32">
        <v>88</v>
      </c>
      <c r="F1066" s="32">
        <v>117</v>
      </c>
      <c r="G1066" s="32">
        <v>5</v>
      </c>
      <c r="H1066" s="32">
        <v>4</v>
      </c>
      <c r="I1066" s="32">
        <v>261</v>
      </c>
    </row>
    <row r="1067" spans="2:9" x14ac:dyDescent="0.15">
      <c r="B1067" s="25" t="s">
        <v>1193</v>
      </c>
      <c r="C1067" s="170">
        <f>$C$222</f>
        <v>9</v>
      </c>
      <c r="D1067" s="32">
        <f>$D$222</f>
        <v>25</v>
      </c>
      <c r="E1067" s="32">
        <f>$E$222</f>
        <v>80</v>
      </c>
      <c r="F1067" s="32">
        <f>$F$222</f>
        <v>137</v>
      </c>
      <c r="G1067" s="32">
        <f>$G$222</f>
        <v>17</v>
      </c>
      <c r="H1067" s="32">
        <f>$H$222</f>
        <v>14</v>
      </c>
      <c r="I1067" s="32">
        <f>$I$222</f>
        <v>284</v>
      </c>
    </row>
    <row r="1068" spans="2:9" x14ac:dyDescent="0.15">
      <c r="B1068" s="25" t="s">
        <v>1196</v>
      </c>
      <c r="C1068" s="170">
        <v>9</v>
      </c>
      <c r="D1068" s="32">
        <v>17</v>
      </c>
      <c r="E1068" s="32">
        <v>64</v>
      </c>
      <c r="F1068" s="32">
        <v>115</v>
      </c>
      <c r="G1068" s="32">
        <v>1</v>
      </c>
      <c r="H1068" s="32">
        <v>4</v>
      </c>
      <c r="I1068" s="32">
        <v>213</v>
      </c>
    </row>
    <row r="1069" spans="2:9" x14ac:dyDescent="0.15">
      <c r="B1069" s="25" t="s">
        <v>1199</v>
      </c>
      <c r="C1069" s="170">
        <v>10</v>
      </c>
      <c r="D1069" s="32">
        <v>22</v>
      </c>
      <c r="E1069" s="32">
        <v>64</v>
      </c>
      <c r="F1069" s="32">
        <v>133</v>
      </c>
      <c r="G1069" s="32">
        <v>1</v>
      </c>
      <c r="H1069" s="32">
        <v>1</v>
      </c>
      <c r="I1069" s="32">
        <v>231</v>
      </c>
    </row>
    <row r="1070" spans="2:9" x14ac:dyDescent="0.15">
      <c r="B1070" s="25" t="s">
        <v>1203</v>
      </c>
      <c r="C1070" s="170">
        <v>14</v>
      </c>
      <c r="D1070" s="32">
        <v>18</v>
      </c>
      <c r="E1070" s="32">
        <v>68</v>
      </c>
      <c r="F1070" s="32">
        <v>127</v>
      </c>
      <c r="G1070" s="32">
        <v>5</v>
      </c>
      <c r="H1070" s="32">
        <v>1</v>
      </c>
      <c r="I1070" s="32">
        <v>234</v>
      </c>
    </row>
    <row r="1071" spans="2:9" x14ac:dyDescent="0.15">
      <c r="B1071" s="25" t="s">
        <v>1206</v>
      </c>
      <c r="C1071" s="170">
        <v>12</v>
      </c>
      <c r="D1071" s="32">
        <v>23</v>
      </c>
      <c r="E1071" s="32">
        <v>75</v>
      </c>
      <c r="F1071" s="32">
        <v>123</v>
      </c>
      <c r="G1071" s="32">
        <v>4</v>
      </c>
      <c r="H1071" s="32">
        <v>4</v>
      </c>
      <c r="I1071" s="32">
        <v>243</v>
      </c>
    </row>
    <row r="1072" spans="2:9" x14ac:dyDescent="0.15">
      <c r="B1072" s="25" t="s">
        <v>1208</v>
      </c>
      <c r="C1072" s="170">
        <v>4</v>
      </c>
      <c r="D1072" s="32">
        <v>22</v>
      </c>
      <c r="E1072" s="32">
        <v>82</v>
      </c>
      <c r="F1072" s="32">
        <v>116</v>
      </c>
      <c r="G1072" s="32">
        <v>2</v>
      </c>
      <c r="H1072" s="32">
        <v>4</v>
      </c>
      <c r="I1072" s="32">
        <v>232</v>
      </c>
    </row>
    <row r="1073" spans="2:9" x14ac:dyDescent="0.15">
      <c r="B1073" s="25" t="s">
        <v>1213</v>
      </c>
      <c r="C1073" s="170">
        <v>6</v>
      </c>
      <c r="D1073" s="32">
        <v>18</v>
      </c>
      <c r="E1073" s="32">
        <v>58</v>
      </c>
      <c r="F1073" s="32">
        <v>122</v>
      </c>
      <c r="G1073" s="32">
        <v>4</v>
      </c>
      <c r="H1073" s="32">
        <v>1</v>
      </c>
      <c r="I1073" s="32">
        <v>210</v>
      </c>
    </row>
    <row r="1074" spans="2:9" x14ac:dyDescent="0.15">
      <c r="B1074" s="25" t="s">
        <v>1214</v>
      </c>
      <c r="C1074" s="170">
        <v>11</v>
      </c>
      <c r="D1074" s="32">
        <v>18</v>
      </c>
      <c r="E1074" s="32">
        <v>73</v>
      </c>
      <c r="F1074" s="32">
        <v>115</v>
      </c>
      <c r="G1074" s="32">
        <v>3</v>
      </c>
      <c r="H1074" s="32">
        <v>1</v>
      </c>
      <c r="I1074" s="32">
        <v>221</v>
      </c>
    </row>
    <row r="1075" spans="2:9" x14ac:dyDescent="0.15">
      <c r="B1075" s="25" t="s">
        <v>1217</v>
      </c>
      <c r="C1075" s="170">
        <v>12</v>
      </c>
      <c r="D1075" s="32">
        <v>20</v>
      </c>
      <c r="E1075" s="32">
        <v>78</v>
      </c>
      <c r="F1075" s="32">
        <v>131</v>
      </c>
      <c r="G1075" s="32">
        <v>2</v>
      </c>
      <c r="H1075" s="32">
        <v>1</v>
      </c>
      <c r="I1075" s="32">
        <v>245</v>
      </c>
    </row>
    <row r="1076" spans="2:9" x14ac:dyDescent="0.15">
      <c r="B1076" s="25" t="s">
        <v>1221</v>
      </c>
      <c r="C1076" s="170">
        <v>13</v>
      </c>
      <c r="D1076" s="32">
        <v>24</v>
      </c>
      <c r="E1076" s="32">
        <v>79</v>
      </c>
      <c r="F1076" s="32">
        <v>141</v>
      </c>
      <c r="G1076" s="32">
        <v>4</v>
      </c>
      <c r="H1076" s="32">
        <v>3</v>
      </c>
      <c r="I1076" s="32">
        <v>266</v>
      </c>
    </row>
    <row r="1077" spans="2:9" x14ac:dyDescent="0.15">
      <c r="B1077" s="25" t="s">
        <v>1224</v>
      </c>
      <c r="C1077" s="170">
        <v>12</v>
      </c>
      <c r="D1077" s="32">
        <v>18</v>
      </c>
      <c r="E1077" s="32">
        <v>70</v>
      </c>
      <c r="F1077" s="32">
        <v>131</v>
      </c>
      <c r="G1077" s="32">
        <v>7</v>
      </c>
      <c r="H1077" s="32">
        <v>11</v>
      </c>
      <c r="I1077" s="32">
        <v>251</v>
      </c>
    </row>
    <row r="1078" spans="2:9" x14ac:dyDescent="0.15">
      <c r="B1078" s="25" t="s">
        <v>1228</v>
      </c>
      <c r="C1078" s="170">
        <v>13</v>
      </c>
      <c r="D1078" s="32">
        <v>27</v>
      </c>
      <c r="E1078" s="32">
        <v>67</v>
      </c>
      <c r="F1078" s="32">
        <v>103</v>
      </c>
      <c r="G1078" s="32">
        <v>3</v>
      </c>
      <c r="H1078" s="32">
        <v>9</v>
      </c>
      <c r="I1078" s="32">
        <v>222</v>
      </c>
    </row>
    <row r="1079" spans="2:9" x14ac:dyDescent="0.15">
      <c r="B1079" s="355" t="s">
        <v>1231</v>
      </c>
      <c r="C1079" s="170">
        <v>16</v>
      </c>
      <c r="D1079" s="32">
        <v>27</v>
      </c>
      <c r="E1079" s="32">
        <v>68</v>
      </c>
      <c r="F1079" s="32">
        <v>122</v>
      </c>
      <c r="G1079" s="32">
        <v>11</v>
      </c>
      <c r="H1079" s="32">
        <v>5</v>
      </c>
      <c r="I1079" s="32">
        <v>250</v>
      </c>
    </row>
    <row r="1080" spans="2:9" x14ac:dyDescent="0.15">
      <c r="B1080" s="355" t="s">
        <v>1234</v>
      </c>
      <c r="C1080" s="170">
        <v>15</v>
      </c>
      <c r="D1080" s="32">
        <v>30</v>
      </c>
      <c r="E1080" s="32">
        <v>75</v>
      </c>
      <c r="F1080" s="32">
        <v>123</v>
      </c>
      <c r="G1080" s="32">
        <v>15</v>
      </c>
      <c r="H1080" s="32">
        <v>0</v>
      </c>
      <c r="I1080" s="32">
        <v>262</v>
      </c>
    </row>
    <row r="1081" spans="2:9" x14ac:dyDescent="0.15">
      <c r="B1081" s="355" t="s">
        <v>1238</v>
      </c>
      <c r="C1081" s="170">
        <v>8</v>
      </c>
      <c r="D1081" s="32">
        <v>23</v>
      </c>
      <c r="E1081" s="32">
        <v>79</v>
      </c>
      <c r="F1081" s="32">
        <v>141</v>
      </c>
      <c r="G1081" s="32">
        <v>19</v>
      </c>
      <c r="H1081" s="32">
        <v>12</v>
      </c>
      <c r="I1081" s="32">
        <v>284</v>
      </c>
    </row>
    <row r="1082" spans="2:9" x14ac:dyDescent="0.15">
      <c r="B1082" s="355" t="s">
        <v>1241</v>
      </c>
      <c r="C1082" s="170">
        <v>6</v>
      </c>
      <c r="D1082" s="32">
        <v>23</v>
      </c>
      <c r="E1082" s="32">
        <v>74</v>
      </c>
      <c r="F1082" s="32">
        <v>156</v>
      </c>
      <c r="G1082" s="32">
        <v>2</v>
      </c>
      <c r="H1082" s="32">
        <v>4</v>
      </c>
      <c r="I1082" s="32">
        <v>269</v>
      </c>
    </row>
    <row r="1083" spans="2:9" x14ac:dyDescent="0.15">
      <c r="B1083" s="355" t="s">
        <v>1244</v>
      </c>
      <c r="C1083" s="170">
        <v>8</v>
      </c>
      <c r="D1083" s="32">
        <v>18</v>
      </c>
      <c r="E1083" s="32">
        <v>68</v>
      </c>
      <c r="F1083" s="32">
        <v>118</v>
      </c>
      <c r="G1083" s="32">
        <v>8</v>
      </c>
      <c r="H1083" s="32">
        <v>0</v>
      </c>
      <c r="I1083" s="32">
        <v>229</v>
      </c>
    </row>
    <row r="1084" spans="2:9" x14ac:dyDescent="0.15">
      <c r="B1084" s="355" t="s">
        <v>1247</v>
      </c>
      <c r="C1084" s="170">
        <v>6</v>
      </c>
      <c r="D1084" s="32">
        <v>22</v>
      </c>
      <c r="E1084" s="32">
        <v>62</v>
      </c>
      <c r="F1084" s="32">
        <v>100</v>
      </c>
      <c r="G1084" s="32">
        <v>7</v>
      </c>
      <c r="H1084" s="32">
        <v>4</v>
      </c>
      <c r="I1084" s="32">
        <v>202</v>
      </c>
    </row>
    <row r="1085" spans="2:9" x14ac:dyDescent="0.15">
      <c r="B1085" s="355" t="s">
        <v>1249</v>
      </c>
      <c r="C1085" s="170">
        <v>14</v>
      </c>
      <c r="D1085" s="32">
        <v>27</v>
      </c>
      <c r="E1085" s="32">
        <v>80</v>
      </c>
      <c r="F1085" s="32">
        <v>98</v>
      </c>
      <c r="G1085" s="32">
        <v>18</v>
      </c>
      <c r="H1085" s="32">
        <v>7</v>
      </c>
      <c r="I1085" s="32">
        <v>245</v>
      </c>
    </row>
    <row r="1086" spans="2:9" x14ac:dyDescent="0.15">
      <c r="B1086" s="355" t="s">
        <v>1251</v>
      </c>
      <c r="C1086" s="170">
        <v>20</v>
      </c>
      <c r="D1086" s="32">
        <v>14</v>
      </c>
      <c r="E1086" s="32">
        <v>80</v>
      </c>
      <c r="F1086" s="32">
        <v>133</v>
      </c>
      <c r="G1086" s="32">
        <v>25</v>
      </c>
      <c r="H1086" s="32">
        <v>10</v>
      </c>
      <c r="I1086" s="32">
        <v>282</v>
      </c>
    </row>
    <row r="1087" spans="2:9" x14ac:dyDescent="0.15">
      <c r="B1087" s="355" t="s">
        <v>1253</v>
      </c>
      <c r="C1087" s="170">
        <v>18</v>
      </c>
      <c r="D1087" s="32">
        <v>15</v>
      </c>
      <c r="E1087" s="32">
        <v>87</v>
      </c>
      <c r="F1087" s="32">
        <v>126</v>
      </c>
      <c r="G1087" s="32">
        <v>19</v>
      </c>
      <c r="H1087" s="32">
        <v>7</v>
      </c>
      <c r="I1087" s="32">
        <v>275</v>
      </c>
    </row>
    <row r="1088" spans="2:9" x14ac:dyDescent="0.15">
      <c r="B1088" s="355" t="s">
        <v>1255</v>
      </c>
      <c r="C1088" s="170">
        <v>6</v>
      </c>
      <c r="D1088" s="32">
        <v>26</v>
      </c>
      <c r="E1088" s="32">
        <v>86</v>
      </c>
      <c r="F1088" s="32">
        <v>122</v>
      </c>
      <c r="G1088" s="32">
        <v>10</v>
      </c>
      <c r="H1088" s="32">
        <v>6</v>
      </c>
      <c r="I1088" s="32">
        <v>258</v>
      </c>
    </row>
    <row r="1089" spans="2:9" x14ac:dyDescent="0.15">
      <c r="B1089" s="355" t="s">
        <v>1257</v>
      </c>
      <c r="C1089" s="170">
        <v>10</v>
      </c>
      <c r="D1089" s="32">
        <v>23</v>
      </c>
      <c r="E1089" s="32">
        <v>93</v>
      </c>
      <c r="F1089" s="32">
        <v>122</v>
      </c>
      <c r="G1089" s="32">
        <v>14</v>
      </c>
      <c r="H1089" s="32">
        <v>13</v>
      </c>
      <c r="I1089" s="32">
        <v>276</v>
      </c>
    </row>
    <row r="1090" spans="2:9" x14ac:dyDescent="0.15">
      <c r="B1090" s="367" t="s">
        <v>1259</v>
      </c>
      <c r="C1090" s="170">
        <v>11</v>
      </c>
      <c r="D1090" s="368">
        <v>18</v>
      </c>
      <c r="E1090" s="368">
        <v>70</v>
      </c>
      <c r="F1090" s="368">
        <v>121</v>
      </c>
      <c r="G1090" s="368">
        <v>13</v>
      </c>
      <c r="H1090" s="368">
        <v>10</v>
      </c>
      <c r="I1090" s="368">
        <v>245</v>
      </c>
    </row>
    <row r="1091" spans="2:9" x14ac:dyDescent="0.15">
      <c r="B1091" s="367" t="s">
        <v>1262</v>
      </c>
      <c r="C1091" s="170">
        <v>10</v>
      </c>
      <c r="D1091" s="368">
        <v>20</v>
      </c>
      <c r="E1091" s="368">
        <v>68</v>
      </c>
      <c r="F1091" s="368">
        <v>104</v>
      </c>
      <c r="G1091" s="368">
        <v>4</v>
      </c>
      <c r="H1091" s="368">
        <v>3</v>
      </c>
      <c r="I1091" s="368">
        <v>213</v>
      </c>
    </row>
    <row r="1092" spans="2:9" x14ac:dyDescent="0.15">
      <c r="B1092" s="367" t="s">
        <v>1263</v>
      </c>
      <c r="C1092" s="170">
        <v>9</v>
      </c>
      <c r="D1092" s="368">
        <v>21</v>
      </c>
      <c r="E1092" s="368">
        <v>79</v>
      </c>
      <c r="F1092" s="368">
        <v>133</v>
      </c>
      <c r="G1092" s="368">
        <v>20</v>
      </c>
      <c r="H1092" s="368">
        <v>8</v>
      </c>
      <c r="I1092" s="368">
        <v>274</v>
      </c>
    </row>
    <row r="1093" spans="2:9" x14ac:dyDescent="0.15">
      <c r="B1093" s="367" t="s">
        <v>1265</v>
      </c>
      <c r="C1093" s="170">
        <v>7</v>
      </c>
      <c r="D1093" s="368">
        <v>27</v>
      </c>
      <c r="E1093" s="368">
        <v>89</v>
      </c>
      <c r="F1093" s="368">
        <v>138</v>
      </c>
      <c r="G1093" s="368">
        <v>13</v>
      </c>
      <c r="H1093" s="368">
        <v>7</v>
      </c>
      <c r="I1093" s="368">
        <v>282</v>
      </c>
    </row>
    <row r="1094" spans="2:9" x14ac:dyDescent="0.15">
      <c r="B1094" s="367" t="s">
        <v>1267</v>
      </c>
      <c r="C1094" s="170">
        <v>8</v>
      </c>
      <c r="D1094" s="368">
        <v>38</v>
      </c>
      <c r="E1094" s="368">
        <v>80</v>
      </c>
      <c r="F1094" s="368">
        <v>134</v>
      </c>
      <c r="G1094" s="368">
        <v>16</v>
      </c>
      <c r="H1094" s="368">
        <v>12</v>
      </c>
      <c r="I1094" s="368">
        <v>292</v>
      </c>
    </row>
    <row r="1095" spans="2:9" x14ac:dyDescent="0.15">
      <c r="B1095" s="367" t="s">
        <v>1269</v>
      </c>
      <c r="C1095" s="170">
        <v>5</v>
      </c>
      <c r="D1095" s="368">
        <v>31</v>
      </c>
      <c r="E1095" s="368">
        <v>76</v>
      </c>
      <c r="F1095" s="368">
        <v>133</v>
      </c>
      <c r="G1095" s="368">
        <v>14</v>
      </c>
      <c r="H1095" s="368">
        <v>14</v>
      </c>
      <c r="I1095" s="368">
        <v>275</v>
      </c>
    </row>
    <row r="1096" spans="2:9" x14ac:dyDescent="0.15">
      <c r="B1096" s="367" t="s">
        <v>1271</v>
      </c>
      <c r="C1096" s="170">
        <v>7</v>
      </c>
      <c r="D1096" s="368">
        <v>20</v>
      </c>
      <c r="E1096" s="368">
        <v>70</v>
      </c>
      <c r="F1096" s="368">
        <v>138</v>
      </c>
      <c r="G1096" s="368">
        <v>29</v>
      </c>
      <c r="H1096" s="368">
        <v>9</v>
      </c>
      <c r="I1096" s="368">
        <v>276</v>
      </c>
    </row>
    <row r="1097" spans="2:9" x14ac:dyDescent="0.15">
      <c r="B1097" s="367" t="s">
        <v>1273</v>
      </c>
      <c r="C1097" s="170">
        <v>7</v>
      </c>
      <c r="D1097" s="368">
        <v>20</v>
      </c>
      <c r="E1097" s="368">
        <v>85</v>
      </c>
      <c r="F1097" s="368">
        <v>131</v>
      </c>
      <c r="G1097" s="368">
        <v>16</v>
      </c>
      <c r="H1097" s="368">
        <v>7</v>
      </c>
      <c r="I1097" s="368">
        <v>269</v>
      </c>
    </row>
    <row r="1098" spans="2:9" x14ac:dyDescent="0.15">
      <c r="B1098" s="367" t="s">
        <v>1276</v>
      </c>
      <c r="C1098" s="170">
        <v>7</v>
      </c>
      <c r="D1098" s="368">
        <v>17</v>
      </c>
      <c r="E1098" s="368">
        <v>62</v>
      </c>
      <c r="F1098" s="368">
        <v>144</v>
      </c>
      <c r="G1098" s="368">
        <v>18</v>
      </c>
      <c r="H1098" s="368">
        <v>8</v>
      </c>
      <c r="I1098" s="368">
        <v>260</v>
      </c>
    </row>
    <row r="1099" spans="2:9" x14ac:dyDescent="0.15">
      <c r="B1099" s="367" t="s">
        <v>1277</v>
      </c>
      <c r="C1099" s="397">
        <v>3</v>
      </c>
      <c r="D1099" s="396">
        <v>20</v>
      </c>
      <c r="E1099" s="396">
        <v>89</v>
      </c>
      <c r="F1099" s="396">
        <v>136</v>
      </c>
      <c r="G1099" s="396">
        <v>18</v>
      </c>
      <c r="H1099" s="396">
        <v>12</v>
      </c>
      <c r="I1099" s="396">
        <v>281</v>
      </c>
    </row>
    <row r="1100" spans="2:9" x14ac:dyDescent="0.15">
      <c r="B1100" s="367" t="s">
        <v>1279</v>
      </c>
      <c r="C1100" s="170">
        <f>$C$222</f>
        <v>9</v>
      </c>
      <c r="D1100" s="368">
        <f>$D$222</f>
        <v>25</v>
      </c>
      <c r="E1100" s="368">
        <f>$E$222</f>
        <v>80</v>
      </c>
      <c r="F1100" s="368">
        <f>$F$222</f>
        <v>137</v>
      </c>
      <c r="G1100" s="368">
        <f>$G$222</f>
        <v>17</v>
      </c>
      <c r="H1100" s="368">
        <f>$H$222</f>
        <v>14</v>
      </c>
      <c r="I1100" s="368">
        <f>$I$222</f>
        <v>284</v>
      </c>
    </row>
    <row r="1101" spans="2:9" x14ac:dyDescent="0.15">
      <c r="C1101" s="15"/>
    </row>
    <row r="1102" spans="2:9" x14ac:dyDescent="0.15">
      <c r="B1102" s="33" t="s">
        <v>511</v>
      </c>
      <c r="C1102" s="34">
        <f>SUM(C1100-C1099)/C1099</f>
        <v>2</v>
      </c>
      <c r="D1102" s="34">
        <f t="shared" ref="D1102:I1102" si="3">SUM(D1100-D1099)/D1099</f>
        <v>0.25</v>
      </c>
      <c r="E1102" s="34">
        <f t="shared" si="3"/>
        <v>-0.10112359550561797</v>
      </c>
      <c r="F1102" s="34">
        <f t="shared" si="3"/>
        <v>7.3529411764705881E-3</v>
      </c>
      <c r="G1102" s="34">
        <f t="shared" si="3"/>
        <v>-5.5555555555555552E-2</v>
      </c>
      <c r="H1102" s="34">
        <f t="shared" si="3"/>
        <v>0.16666666666666666</v>
      </c>
      <c r="I1102" s="34">
        <f t="shared" si="3"/>
        <v>1.0676156583629894E-2</v>
      </c>
    </row>
    <row r="1103" spans="2:9" x14ac:dyDescent="0.15">
      <c r="B1103" s="33" t="s">
        <v>512</v>
      </c>
      <c r="C1103" s="34">
        <f>SUM(C1100-C1097)/C1097</f>
        <v>0.2857142857142857</v>
      </c>
      <c r="D1103" s="34">
        <f t="shared" ref="D1103:I1103" si="4">SUM(D1100-D1097)/D1097</f>
        <v>0.25</v>
      </c>
      <c r="E1103" s="34">
        <f t="shared" si="4"/>
        <v>-5.8823529411764705E-2</v>
      </c>
      <c r="F1103" s="34">
        <f t="shared" si="4"/>
        <v>4.5801526717557252E-2</v>
      </c>
      <c r="G1103" s="34">
        <f t="shared" si="4"/>
        <v>6.25E-2</v>
      </c>
      <c r="H1103" s="34">
        <f t="shared" si="4"/>
        <v>1</v>
      </c>
      <c r="I1103" s="34">
        <f t="shared" si="4"/>
        <v>5.5762081784386616E-2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28"/>
  <sheetViews>
    <sheetView showGridLines="0" topLeftCell="A409" zoomScale="85" zoomScaleNormal="85" zoomScalePageLayoutView="85" workbookViewId="0">
      <selection activeCell="A3" sqref="A3"/>
    </sheetView>
  </sheetViews>
  <sheetFormatPr baseColWidth="10" defaultColWidth="8.83203125" defaultRowHeight="12" x14ac:dyDescent="0.15"/>
  <cols>
    <col min="1" max="1" width="33.6640625" style="14" customWidth="1"/>
    <col min="2" max="3" width="19.6640625" style="14" customWidth="1"/>
    <col min="4" max="4" width="15.1640625" style="14" customWidth="1"/>
    <col min="5" max="5" width="13.6640625" style="14" customWidth="1"/>
    <col min="6" max="6" width="14.6640625" style="14" customWidth="1"/>
    <col min="7" max="7" width="19.5" style="14" customWidth="1"/>
    <col min="8" max="8" width="8.83203125" style="14"/>
    <col min="9" max="16384" width="8.83203125" style="16"/>
  </cols>
  <sheetData>
    <row r="2" spans="1:7" s="132" customFormat="1" ht="23" x14ac:dyDescent="0.15">
      <c r="A2" s="132" t="s">
        <v>106</v>
      </c>
    </row>
    <row r="3" spans="1:7" s="119" customFormat="1" ht="14" x14ac:dyDescent="0.15">
      <c r="A3" s="122" t="s">
        <v>1297</v>
      </c>
    </row>
    <row r="6" spans="1:7" ht="13" x14ac:dyDescent="0.15">
      <c r="A6" s="48"/>
      <c r="B6" s="350"/>
      <c r="C6" s="350"/>
      <c r="D6" s="351"/>
      <c r="E6" s="351"/>
      <c r="F6" s="351"/>
      <c r="G6" s="351"/>
    </row>
    <row r="7" spans="1:7" x14ac:dyDescent="0.15">
      <c r="A7" s="14" t="s">
        <v>151</v>
      </c>
      <c r="B7" s="352"/>
      <c r="C7" s="353" t="s">
        <v>1072</v>
      </c>
      <c r="D7" s="353" t="s">
        <v>152</v>
      </c>
      <c r="E7" s="353" t="s">
        <v>153</v>
      </c>
      <c r="F7" s="353" t="s">
        <v>154</v>
      </c>
      <c r="G7" s="353"/>
    </row>
    <row r="8" spans="1:7" x14ac:dyDescent="0.15">
      <c r="A8" s="17" t="s">
        <v>594</v>
      </c>
      <c r="B8" s="353" t="s">
        <v>156</v>
      </c>
      <c r="C8" s="353" t="s">
        <v>1073</v>
      </c>
      <c r="D8" s="354" t="s">
        <v>157</v>
      </c>
      <c r="E8" s="354" t="s">
        <v>158</v>
      </c>
      <c r="F8" s="354" t="s">
        <v>159</v>
      </c>
      <c r="G8" s="353"/>
    </row>
    <row r="9" spans="1:7" x14ac:dyDescent="0.15">
      <c r="B9" s="352"/>
      <c r="C9" s="352"/>
      <c r="D9" s="353"/>
      <c r="E9" s="353"/>
      <c r="F9" s="353"/>
      <c r="G9" s="353" t="s">
        <v>160</v>
      </c>
    </row>
    <row r="10" spans="1:7" ht="13" x14ac:dyDescent="0.15">
      <c r="A10" s="14" t="s">
        <v>553</v>
      </c>
      <c r="B10" s="350"/>
      <c r="C10" s="366">
        <v>0</v>
      </c>
      <c r="D10" s="366">
        <v>0</v>
      </c>
      <c r="E10" s="366">
        <v>0</v>
      </c>
      <c r="F10" s="366">
        <v>0</v>
      </c>
      <c r="G10" s="351">
        <v>0</v>
      </c>
    </row>
    <row r="11" spans="1:7" ht="13" x14ac:dyDescent="0.15">
      <c r="A11" s="14" t="s">
        <v>162</v>
      </c>
      <c r="B11" s="350"/>
      <c r="C11" s="366">
        <v>0</v>
      </c>
      <c r="D11" s="366">
        <v>0</v>
      </c>
      <c r="E11" s="366">
        <v>0</v>
      </c>
      <c r="F11" s="366">
        <v>0</v>
      </c>
      <c r="G11" s="351">
        <v>0</v>
      </c>
    </row>
    <row r="12" spans="1:7" ht="13" x14ac:dyDescent="0.15">
      <c r="B12" s="350"/>
      <c r="C12" s="350"/>
      <c r="D12" s="351"/>
      <c r="E12" s="351"/>
      <c r="F12" s="351"/>
      <c r="G12" s="351"/>
    </row>
    <row r="13" spans="1:7" ht="13" x14ac:dyDescent="0.15">
      <c r="B13" s="350"/>
      <c r="C13" s="350"/>
      <c r="D13" s="351"/>
      <c r="E13" s="351"/>
      <c r="F13" s="351"/>
      <c r="G13" s="351"/>
    </row>
    <row r="14" spans="1:7" x14ac:dyDescent="0.15">
      <c r="A14" s="14" t="s">
        <v>151</v>
      </c>
      <c r="B14" s="352"/>
      <c r="C14" s="353" t="s">
        <v>1072</v>
      </c>
      <c r="D14" s="353" t="s">
        <v>152</v>
      </c>
      <c r="E14" s="353" t="s">
        <v>153</v>
      </c>
      <c r="F14" s="353" t="s">
        <v>154</v>
      </c>
      <c r="G14" s="353"/>
    </row>
    <row r="15" spans="1:7" x14ac:dyDescent="0.15">
      <c r="A15" s="17" t="s">
        <v>595</v>
      </c>
      <c r="B15" s="353" t="s">
        <v>156</v>
      </c>
      <c r="C15" s="353" t="s">
        <v>1073</v>
      </c>
      <c r="D15" s="354" t="s">
        <v>157</v>
      </c>
      <c r="E15" s="354" t="s">
        <v>158</v>
      </c>
      <c r="F15" s="354" t="s">
        <v>159</v>
      </c>
      <c r="G15" s="353"/>
    </row>
    <row r="16" spans="1:7" x14ac:dyDescent="0.15">
      <c r="B16" s="352"/>
      <c r="C16" s="352"/>
      <c r="D16" s="353"/>
      <c r="E16" s="353"/>
      <c r="F16" s="353"/>
      <c r="G16" s="353" t="s">
        <v>160</v>
      </c>
    </row>
    <row r="17" spans="1:7" ht="13" x14ac:dyDescent="0.15">
      <c r="A17" s="14" t="s">
        <v>553</v>
      </c>
      <c r="B17" s="350"/>
      <c r="C17" s="390">
        <v>0</v>
      </c>
      <c r="D17" s="390">
        <v>0</v>
      </c>
      <c r="E17" s="390">
        <v>0</v>
      </c>
      <c r="F17" s="390">
        <v>0</v>
      </c>
      <c r="G17" s="351">
        <v>0</v>
      </c>
    </row>
    <row r="18" spans="1:7" ht="13" x14ac:dyDescent="0.15">
      <c r="A18" s="14" t="s">
        <v>162</v>
      </c>
      <c r="B18" s="350"/>
      <c r="C18" s="390">
        <v>0</v>
      </c>
      <c r="D18" s="390">
        <v>0</v>
      </c>
      <c r="E18" s="390">
        <v>0</v>
      </c>
      <c r="F18" s="390">
        <v>0</v>
      </c>
      <c r="G18" s="351">
        <v>0</v>
      </c>
    </row>
    <row r="19" spans="1:7" ht="13" x14ac:dyDescent="0.15">
      <c r="B19" s="350"/>
      <c r="C19" s="350"/>
      <c r="D19" s="351"/>
      <c r="E19" s="351"/>
      <c r="F19" s="351"/>
      <c r="G19" s="351"/>
    </row>
    <row r="20" spans="1:7" ht="13" x14ac:dyDescent="0.15">
      <c r="B20" s="350"/>
      <c r="C20" s="350"/>
      <c r="D20" s="351"/>
      <c r="E20" s="351"/>
      <c r="F20" s="351"/>
      <c r="G20" s="351"/>
    </row>
    <row r="21" spans="1:7" x14ac:dyDescent="0.15">
      <c r="A21" s="14" t="s">
        <v>151</v>
      </c>
      <c r="B21" s="352"/>
      <c r="C21" s="353" t="s">
        <v>1072</v>
      </c>
      <c r="D21" s="353" t="s">
        <v>152</v>
      </c>
      <c r="E21" s="353" t="s">
        <v>153</v>
      </c>
      <c r="F21" s="353" t="s">
        <v>154</v>
      </c>
      <c r="G21" s="353"/>
    </row>
    <row r="22" spans="1:7" x14ac:dyDescent="0.15">
      <c r="A22" s="17" t="s">
        <v>596</v>
      </c>
      <c r="B22" s="353" t="s">
        <v>156</v>
      </c>
      <c r="C22" s="353" t="s">
        <v>1073</v>
      </c>
      <c r="D22" s="354" t="s">
        <v>157</v>
      </c>
      <c r="E22" s="354" t="s">
        <v>158</v>
      </c>
      <c r="F22" s="354" t="s">
        <v>159</v>
      </c>
      <c r="G22" s="353"/>
    </row>
    <row r="23" spans="1:7" x14ac:dyDescent="0.15">
      <c r="B23" s="352"/>
      <c r="C23" s="352"/>
      <c r="D23" s="353"/>
      <c r="E23" s="353"/>
      <c r="F23" s="353"/>
      <c r="G23" s="353" t="s">
        <v>160</v>
      </c>
    </row>
    <row r="24" spans="1:7" ht="13" x14ac:dyDescent="0.15">
      <c r="A24" s="14" t="s">
        <v>553</v>
      </c>
      <c r="B24" s="350"/>
      <c r="C24" s="366">
        <v>0</v>
      </c>
      <c r="D24" s="366">
        <v>0</v>
      </c>
      <c r="E24" s="366">
        <v>0</v>
      </c>
      <c r="F24" s="366">
        <v>0</v>
      </c>
      <c r="G24" s="351">
        <f>C24+D24+E24+F24</f>
        <v>0</v>
      </c>
    </row>
    <row r="25" spans="1:7" ht="13" x14ac:dyDescent="0.15">
      <c r="A25" s="14" t="s">
        <v>162</v>
      </c>
      <c r="B25" s="350"/>
      <c r="C25" s="366">
        <v>0</v>
      </c>
      <c r="D25" s="366">
        <v>1</v>
      </c>
      <c r="E25" s="366">
        <v>0</v>
      </c>
      <c r="F25" s="366">
        <v>2</v>
      </c>
      <c r="G25" s="351">
        <f>C25+D25+E25+F25</f>
        <v>3</v>
      </c>
    </row>
    <row r="26" spans="1:7" ht="13" x14ac:dyDescent="0.15">
      <c r="B26" s="350"/>
      <c r="C26" s="350"/>
      <c r="D26" s="351"/>
      <c r="E26" s="351"/>
      <c r="F26" s="351"/>
      <c r="G26" s="351"/>
    </row>
    <row r="27" spans="1:7" ht="13" x14ac:dyDescent="0.15">
      <c r="B27" s="350"/>
      <c r="C27" s="350"/>
      <c r="D27" s="351"/>
      <c r="E27" s="351"/>
      <c r="F27" s="351"/>
      <c r="G27" s="351"/>
    </row>
    <row r="28" spans="1:7" x14ac:dyDescent="0.15">
      <c r="A28" s="14" t="s">
        <v>151</v>
      </c>
      <c r="B28" s="352"/>
      <c r="C28" s="353" t="s">
        <v>1072</v>
      </c>
      <c r="D28" s="353" t="s">
        <v>152</v>
      </c>
      <c r="E28" s="353" t="s">
        <v>153</v>
      </c>
      <c r="F28" s="353" t="s">
        <v>154</v>
      </c>
      <c r="G28" s="353"/>
    </row>
    <row r="29" spans="1:7" x14ac:dyDescent="0.15">
      <c r="A29" s="17" t="s">
        <v>597</v>
      </c>
      <c r="B29" s="353" t="s">
        <v>156</v>
      </c>
      <c r="C29" s="353" t="s">
        <v>1073</v>
      </c>
      <c r="D29" s="354" t="s">
        <v>157</v>
      </c>
      <c r="E29" s="354" t="s">
        <v>158</v>
      </c>
      <c r="F29" s="354" t="s">
        <v>159</v>
      </c>
      <c r="G29" s="353"/>
    </row>
    <row r="30" spans="1:7" x14ac:dyDescent="0.15">
      <c r="B30" s="352"/>
      <c r="C30" s="352"/>
      <c r="D30" s="353"/>
      <c r="E30" s="353"/>
      <c r="F30" s="353"/>
      <c r="G30" s="353" t="s">
        <v>160</v>
      </c>
    </row>
    <row r="31" spans="1:7" ht="13" x14ac:dyDescent="0.15">
      <c r="A31" s="14" t="s">
        <v>553</v>
      </c>
      <c r="B31" s="350"/>
      <c r="C31" s="351">
        <v>0</v>
      </c>
      <c r="D31" s="351">
        <v>0</v>
      </c>
      <c r="E31" s="351">
        <v>0</v>
      </c>
      <c r="F31" s="351">
        <v>0</v>
      </c>
      <c r="G31" s="351">
        <v>0</v>
      </c>
    </row>
    <row r="32" spans="1:7" ht="13" x14ac:dyDescent="0.15">
      <c r="A32" s="14" t="s">
        <v>162</v>
      </c>
      <c r="B32" s="350"/>
      <c r="C32" s="351">
        <v>1</v>
      </c>
      <c r="D32" s="351">
        <v>2</v>
      </c>
      <c r="E32" s="351">
        <v>0</v>
      </c>
      <c r="F32" s="351">
        <v>1</v>
      </c>
      <c r="G32" s="351">
        <f>C32+D32+E32+F32</f>
        <v>4</v>
      </c>
    </row>
    <row r="33" spans="1:7" ht="13" x14ac:dyDescent="0.15">
      <c r="B33" s="350"/>
      <c r="C33" s="350"/>
      <c r="D33" s="351"/>
      <c r="E33" s="351"/>
      <c r="F33" s="351"/>
      <c r="G33" s="351"/>
    </row>
    <row r="34" spans="1:7" ht="13" x14ac:dyDescent="0.15">
      <c r="B34" s="350"/>
      <c r="C34" s="350"/>
      <c r="D34" s="351"/>
      <c r="E34" s="351"/>
      <c r="F34" s="351"/>
      <c r="G34" s="351"/>
    </row>
    <row r="35" spans="1:7" x14ac:dyDescent="0.15">
      <c r="A35" s="14" t="s">
        <v>151</v>
      </c>
      <c r="B35" s="352"/>
      <c r="C35" s="353" t="s">
        <v>1072</v>
      </c>
      <c r="D35" s="353" t="s">
        <v>152</v>
      </c>
      <c r="E35" s="353" t="s">
        <v>153</v>
      </c>
      <c r="F35" s="353" t="s">
        <v>154</v>
      </c>
      <c r="G35" s="353"/>
    </row>
    <row r="36" spans="1:7" x14ac:dyDescent="0.15">
      <c r="A36" s="17" t="s">
        <v>598</v>
      </c>
      <c r="B36" s="353" t="s">
        <v>156</v>
      </c>
      <c r="C36" s="353" t="s">
        <v>1073</v>
      </c>
      <c r="D36" s="354" t="s">
        <v>157</v>
      </c>
      <c r="E36" s="354" t="s">
        <v>158</v>
      </c>
      <c r="F36" s="354" t="s">
        <v>159</v>
      </c>
      <c r="G36" s="353"/>
    </row>
    <row r="37" spans="1:7" x14ac:dyDescent="0.15">
      <c r="B37" s="352"/>
      <c r="C37" s="352"/>
      <c r="D37" s="353"/>
      <c r="E37" s="353"/>
      <c r="F37" s="353"/>
      <c r="G37" s="353" t="s">
        <v>160</v>
      </c>
    </row>
    <row r="38" spans="1:7" ht="13" x14ac:dyDescent="0.15">
      <c r="A38" s="14" t="s">
        <v>553</v>
      </c>
      <c r="B38" s="350"/>
      <c r="C38" s="351">
        <v>0</v>
      </c>
      <c r="D38" s="351">
        <v>2</v>
      </c>
      <c r="E38" s="351">
        <v>2</v>
      </c>
      <c r="F38" s="351">
        <v>0</v>
      </c>
      <c r="G38" s="351">
        <f>C38+D38+E38+F38</f>
        <v>4</v>
      </c>
    </row>
    <row r="39" spans="1:7" ht="13" x14ac:dyDescent="0.15">
      <c r="A39" s="14" t="s">
        <v>162</v>
      </c>
      <c r="B39" s="350"/>
      <c r="C39" s="351">
        <v>2</v>
      </c>
      <c r="D39" s="351">
        <v>7</v>
      </c>
      <c r="E39" s="351">
        <v>2</v>
      </c>
      <c r="F39" s="351">
        <v>0</v>
      </c>
      <c r="G39" s="351">
        <f>C39+D39+E39+F39</f>
        <v>11</v>
      </c>
    </row>
    <row r="40" spans="1:7" ht="13" x14ac:dyDescent="0.15">
      <c r="B40" s="350"/>
      <c r="C40" s="350"/>
      <c r="D40" s="351"/>
      <c r="E40" s="351"/>
      <c r="F40" s="351"/>
      <c r="G40" s="351"/>
    </row>
    <row r="41" spans="1:7" ht="13" x14ac:dyDescent="0.15">
      <c r="B41" s="350"/>
      <c r="C41" s="350"/>
      <c r="D41" s="351"/>
      <c r="E41" s="351"/>
      <c r="F41" s="351"/>
      <c r="G41" s="351"/>
    </row>
    <row r="42" spans="1:7" x14ac:dyDescent="0.15">
      <c r="A42" s="14" t="s">
        <v>151</v>
      </c>
      <c r="B42" s="352"/>
      <c r="C42" s="353" t="s">
        <v>1072</v>
      </c>
      <c r="D42" s="353" t="s">
        <v>152</v>
      </c>
      <c r="E42" s="353" t="s">
        <v>153</v>
      </c>
      <c r="F42" s="353" t="s">
        <v>154</v>
      </c>
      <c r="G42" s="353"/>
    </row>
    <row r="43" spans="1:7" x14ac:dyDescent="0.15">
      <c r="A43" s="17" t="s">
        <v>599</v>
      </c>
      <c r="B43" s="353" t="s">
        <v>156</v>
      </c>
      <c r="C43" s="353" t="s">
        <v>1073</v>
      </c>
      <c r="D43" s="354" t="s">
        <v>157</v>
      </c>
      <c r="E43" s="354" t="s">
        <v>158</v>
      </c>
      <c r="F43" s="354" t="s">
        <v>159</v>
      </c>
      <c r="G43" s="353"/>
    </row>
    <row r="44" spans="1:7" x14ac:dyDescent="0.15">
      <c r="B44" s="352"/>
      <c r="C44" s="352"/>
      <c r="D44" s="353"/>
      <c r="E44" s="353"/>
      <c r="F44" s="353"/>
      <c r="G44" s="353" t="s">
        <v>160</v>
      </c>
    </row>
    <row r="45" spans="1:7" ht="13" x14ac:dyDescent="0.15">
      <c r="A45" s="14" t="s">
        <v>553</v>
      </c>
      <c r="B45" s="350"/>
      <c r="C45" s="366">
        <v>0</v>
      </c>
      <c r="D45" s="366">
        <v>0</v>
      </c>
      <c r="E45" s="366">
        <v>0</v>
      </c>
      <c r="F45" s="366">
        <v>0</v>
      </c>
      <c r="G45" s="351">
        <f>C45+D45+E45+F45</f>
        <v>0</v>
      </c>
    </row>
    <row r="46" spans="1:7" ht="13" x14ac:dyDescent="0.15">
      <c r="A46" s="14" t="s">
        <v>162</v>
      </c>
      <c r="B46" s="350"/>
      <c r="C46" s="366">
        <v>0</v>
      </c>
      <c r="D46" s="366">
        <v>0</v>
      </c>
      <c r="E46" s="366">
        <v>0</v>
      </c>
      <c r="F46" s="366">
        <v>0</v>
      </c>
      <c r="G46" s="351">
        <f>F46+E46+D46+C46</f>
        <v>0</v>
      </c>
    </row>
    <row r="47" spans="1:7" ht="13" x14ac:dyDescent="0.15">
      <c r="B47" s="350"/>
      <c r="C47" s="350"/>
      <c r="D47" s="351"/>
      <c r="E47" s="351"/>
      <c r="F47" s="351"/>
      <c r="G47" s="351"/>
    </row>
    <row r="48" spans="1:7" ht="13" x14ac:dyDescent="0.15">
      <c r="B48" s="350"/>
      <c r="C48" s="350"/>
      <c r="D48" s="351"/>
      <c r="E48" s="351"/>
      <c r="F48" s="351"/>
      <c r="G48" s="351"/>
    </row>
    <row r="49" spans="1:7" x14ac:dyDescent="0.15">
      <c r="A49" s="14" t="s">
        <v>151</v>
      </c>
      <c r="B49" s="352"/>
      <c r="C49" s="353" t="s">
        <v>1072</v>
      </c>
      <c r="D49" s="353" t="s">
        <v>152</v>
      </c>
      <c r="E49" s="353" t="s">
        <v>153</v>
      </c>
      <c r="F49" s="353" t="s">
        <v>154</v>
      </c>
      <c r="G49" s="353"/>
    </row>
    <row r="50" spans="1:7" x14ac:dyDescent="0.15">
      <c r="A50" s="17" t="s">
        <v>600</v>
      </c>
      <c r="B50" s="353" t="s">
        <v>156</v>
      </c>
      <c r="C50" s="353" t="s">
        <v>1073</v>
      </c>
      <c r="D50" s="354" t="s">
        <v>157</v>
      </c>
      <c r="E50" s="354" t="s">
        <v>158</v>
      </c>
      <c r="F50" s="354" t="s">
        <v>159</v>
      </c>
      <c r="G50" s="353"/>
    </row>
    <row r="51" spans="1:7" x14ac:dyDescent="0.15">
      <c r="B51" s="352"/>
      <c r="C51" s="352"/>
      <c r="D51" s="353"/>
      <c r="E51" s="353"/>
      <c r="F51" s="353"/>
      <c r="G51" s="353" t="s">
        <v>160</v>
      </c>
    </row>
    <row r="52" spans="1:7" ht="13" x14ac:dyDescent="0.15">
      <c r="A52" s="14" t="s">
        <v>553</v>
      </c>
      <c r="B52" s="350"/>
      <c r="C52" s="351">
        <v>1</v>
      </c>
      <c r="D52" s="351">
        <v>0</v>
      </c>
      <c r="E52" s="351">
        <v>0</v>
      </c>
      <c r="F52" s="351">
        <v>0</v>
      </c>
      <c r="G52" s="351">
        <f>F52+E52+D52+C52</f>
        <v>1</v>
      </c>
    </row>
    <row r="53" spans="1:7" ht="13" x14ac:dyDescent="0.15">
      <c r="A53" s="14" t="s">
        <v>162</v>
      </c>
      <c r="B53" s="350"/>
      <c r="C53" s="351">
        <v>9</v>
      </c>
      <c r="D53" s="351">
        <v>0</v>
      </c>
      <c r="E53" s="351">
        <v>0</v>
      </c>
      <c r="F53" s="351">
        <v>0</v>
      </c>
      <c r="G53" s="351">
        <f>C53+D53+E53+F53</f>
        <v>9</v>
      </c>
    </row>
    <row r="54" spans="1:7" ht="13" x14ac:dyDescent="0.15">
      <c r="B54" s="350"/>
      <c r="C54" s="350"/>
      <c r="D54" s="351"/>
      <c r="E54" s="351"/>
      <c r="F54" s="351"/>
      <c r="G54" s="351"/>
    </row>
    <row r="55" spans="1:7" ht="13" x14ac:dyDescent="0.15">
      <c r="B55" s="350"/>
      <c r="C55" s="350"/>
      <c r="D55" s="351"/>
      <c r="E55" s="351"/>
      <c r="F55" s="351"/>
      <c r="G55" s="351"/>
    </row>
    <row r="56" spans="1:7" x14ac:dyDescent="0.15">
      <c r="A56" s="14" t="s">
        <v>151</v>
      </c>
      <c r="B56" s="352"/>
      <c r="C56" s="353" t="s">
        <v>1072</v>
      </c>
      <c r="D56" s="353" t="s">
        <v>152</v>
      </c>
      <c r="E56" s="353" t="s">
        <v>153</v>
      </c>
      <c r="F56" s="353" t="s">
        <v>154</v>
      </c>
      <c r="G56" s="353"/>
    </row>
    <row r="57" spans="1:7" x14ac:dyDescent="0.15">
      <c r="A57" s="17" t="s">
        <v>601</v>
      </c>
      <c r="B57" s="353" t="s">
        <v>156</v>
      </c>
      <c r="C57" s="353" t="s">
        <v>1073</v>
      </c>
      <c r="D57" s="354" t="s">
        <v>157</v>
      </c>
      <c r="E57" s="354" t="s">
        <v>158</v>
      </c>
      <c r="F57" s="354" t="s">
        <v>159</v>
      </c>
      <c r="G57" s="353"/>
    </row>
    <row r="58" spans="1:7" x14ac:dyDescent="0.15">
      <c r="B58" s="352"/>
      <c r="C58" s="352"/>
      <c r="D58" s="353"/>
      <c r="E58" s="353"/>
      <c r="F58" s="353"/>
      <c r="G58" s="353" t="s">
        <v>160</v>
      </c>
    </row>
    <row r="59" spans="1:7" ht="13" x14ac:dyDescent="0.15">
      <c r="A59" s="14" t="s">
        <v>553</v>
      </c>
      <c r="B59" s="350"/>
      <c r="C59" s="351">
        <v>0</v>
      </c>
      <c r="D59" s="351">
        <v>0</v>
      </c>
      <c r="E59" s="351">
        <v>0</v>
      </c>
      <c r="F59" s="351">
        <v>0</v>
      </c>
      <c r="G59" s="351">
        <v>0</v>
      </c>
    </row>
    <row r="60" spans="1:7" ht="13" x14ac:dyDescent="0.15">
      <c r="A60" s="14" t="s">
        <v>162</v>
      </c>
      <c r="B60" s="350"/>
      <c r="C60" s="351">
        <v>1</v>
      </c>
      <c r="D60" s="351">
        <v>0</v>
      </c>
      <c r="E60" s="351">
        <v>0</v>
      </c>
      <c r="F60" s="351">
        <v>0</v>
      </c>
      <c r="G60" s="351">
        <v>0</v>
      </c>
    </row>
    <row r="61" spans="1:7" ht="13" x14ac:dyDescent="0.15">
      <c r="B61" s="350"/>
      <c r="C61" s="350"/>
      <c r="D61" s="351"/>
      <c r="E61" s="351"/>
      <c r="F61" s="351"/>
      <c r="G61" s="351"/>
    </row>
    <row r="62" spans="1:7" ht="13" x14ac:dyDescent="0.15">
      <c r="B62" s="350"/>
      <c r="C62" s="350"/>
      <c r="D62" s="351"/>
      <c r="E62" s="351"/>
      <c r="F62" s="351"/>
      <c r="G62" s="351"/>
    </row>
    <row r="63" spans="1:7" x14ac:dyDescent="0.15">
      <c r="A63" s="14" t="s">
        <v>151</v>
      </c>
      <c r="B63" s="352"/>
      <c r="C63" s="353" t="s">
        <v>1072</v>
      </c>
      <c r="D63" s="353" t="s">
        <v>152</v>
      </c>
      <c r="E63" s="353" t="s">
        <v>153</v>
      </c>
      <c r="F63" s="353" t="s">
        <v>154</v>
      </c>
      <c r="G63" s="353"/>
    </row>
    <row r="64" spans="1:7" x14ac:dyDescent="0.15">
      <c r="A64" s="17" t="s">
        <v>602</v>
      </c>
      <c r="B64" s="353" t="s">
        <v>156</v>
      </c>
      <c r="C64" s="353" t="s">
        <v>1073</v>
      </c>
      <c r="D64" s="354" t="s">
        <v>157</v>
      </c>
      <c r="E64" s="354" t="s">
        <v>158</v>
      </c>
      <c r="F64" s="354" t="s">
        <v>159</v>
      </c>
      <c r="G64" s="353"/>
    </row>
    <row r="65" spans="1:7" x14ac:dyDescent="0.15">
      <c r="B65" s="352"/>
      <c r="C65" s="352"/>
      <c r="D65" s="353"/>
      <c r="E65" s="353"/>
      <c r="F65" s="353"/>
      <c r="G65" s="353" t="s">
        <v>160</v>
      </c>
    </row>
    <row r="66" spans="1:7" ht="13" x14ac:dyDescent="0.15">
      <c r="A66" s="14" t="s">
        <v>553</v>
      </c>
      <c r="B66" s="350"/>
      <c r="C66" s="366">
        <v>0</v>
      </c>
      <c r="D66" s="366">
        <v>0</v>
      </c>
      <c r="E66" s="366">
        <v>0</v>
      </c>
      <c r="F66" s="366">
        <v>0</v>
      </c>
      <c r="G66" s="351">
        <v>0</v>
      </c>
    </row>
    <row r="67" spans="1:7" ht="13" x14ac:dyDescent="0.15">
      <c r="A67" s="14" t="s">
        <v>162</v>
      </c>
      <c r="B67" s="350"/>
      <c r="C67" s="366">
        <v>1</v>
      </c>
      <c r="D67" s="366">
        <v>2</v>
      </c>
      <c r="E67" s="366">
        <v>0</v>
      </c>
      <c r="F67" s="366">
        <v>0</v>
      </c>
      <c r="G67" s="351">
        <f>F67+E67+D67+C67</f>
        <v>3</v>
      </c>
    </row>
    <row r="68" spans="1:7" ht="13" x14ac:dyDescent="0.15">
      <c r="B68" s="350"/>
      <c r="C68" s="350"/>
      <c r="D68" s="351"/>
      <c r="E68" s="351"/>
      <c r="F68" s="351"/>
      <c r="G68" s="351"/>
    </row>
    <row r="69" spans="1:7" ht="13" x14ac:dyDescent="0.15">
      <c r="B69" s="350"/>
      <c r="C69" s="350"/>
      <c r="D69" s="351"/>
      <c r="E69" s="351"/>
      <c r="F69" s="351"/>
      <c r="G69" s="351"/>
    </row>
    <row r="70" spans="1:7" x14ac:dyDescent="0.15">
      <c r="A70" s="14" t="s">
        <v>151</v>
      </c>
      <c r="B70" s="352"/>
      <c r="C70" s="353" t="s">
        <v>1072</v>
      </c>
      <c r="D70" s="353" t="s">
        <v>152</v>
      </c>
      <c r="E70" s="353" t="s">
        <v>153</v>
      </c>
      <c r="F70" s="353" t="s">
        <v>154</v>
      </c>
      <c r="G70" s="353"/>
    </row>
    <row r="71" spans="1:7" x14ac:dyDescent="0.15">
      <c r="A71" s="17" t="s">
        <v>603</v>
      </c>
      <c r="B71" s="353" t="s">
        <v>156</v>
      </c>
      <c r="C71" s="353" t="s">
        <v>1073</v>
      </c>
      <c r="D71" s="354" t="s">
        <v>157</v>
      </c>
      <c r="E71" s="354" t="s">
        <v>158</v>
      </c>
      <c r="F71" s="354" t="s">
        <v>159</v>
      </c>
      <c r="G71" s="353"/>
    </row>
    <row r="72" spans="1:7" x14ac:dyDescent="0.15">
      <c r="B72" s="352"/>
      <c r="C72" s="352"/>
      <c r="D72" s="353"/>
      <c r="E72" s="353"/>
      <c r="F72" s="353"/>
      <c r="G72" s="353" t="s">
        <v>160</v>
      </c>
    </row>
    <row r="73" spans="1:7" ht="13" x14ac:dyDescent="0.15">
      <c r="A73" s="14" t="s">
        <v>553</v>
      </c>
      <c r="B73" s="350"/>
      <c r="C73" s="366">
        <v>0</v>
      </c>
      <c r="D73" s="366">
        <v>0</v>
      </c>
      <c r="E73" s="366">
        <v>0</v>
      </c>
      <c r="F73" s="366">
        <v>0</v>
      </c>
      <c r="G73" s="351">
        <v>0</v>
      </c>
    </row>
    <row r="74" spans="1:7" ht="13" x14ac:dyDescent="0.15">
      <c r="A74" s="14" t="s">
        <v>162</v>
      </c>
      <c r="B74" s="350"/>
      <c r="C74" s="366">
        <v>0</v>
      </c>
      <c r="D74" s="366">
        <v>0</v>
      </c>
      <c r="E74" s="366">
        <v>0</v>
      </c>
      <c r="F74" s="366">
        <v>0</v>
      </c>
      <c r="G74" s="351">
        <v>0</v>
      </c>
    </row>
    <row r="75" spans="1:7" ht="13" x14ac:dyDescent="0.15">
      <c r="B75" s="350"/>
      <c r="C75" s="350"/>
      <c r="D75" s="351"/>
      <c r="E75" s="351"/>
      <c r="F75" s="351"/>
      <c r="G75" s="351"/>
    </row>
    <row r="76" spans="1:7" ht="13" x14ac:dyDescent="0.15">
      <c r="B76" s="350"/>
      <c r="C76" s="350"/>
      <c r="D76" s="351"/>
      <c r="E76" s="351"/>
      <c r="F76" s="351"/>
      <c r="G76" s="351"/>
    </row>
    <row r="77" spans="1:7" x14ac:dyDescent="0.15">
      <c r="A77" s="14" t="s">
        <v>151</v>
      </c>
      <c r="B77" s="352"/>
      <c r="C77" s="353" t="s">
        <v>1072</v>
      </c>
      <c r="D77" s="353" t="s">
        <v>152</v>
      </c>
      <c r="E77" s="353" t="s">
        <v>153</v>
      </c>
      <c r="F77" s="353" t="s">
        <v>154</v>
      </c>
      <c r="G77" s="353"/>
    </row>
    <row r="78" spans="1:7" x14ac:dyDescent="0.15">
      <c r="A78" s="17" t="s">
        <v>604</v>
      </c>
      <c r="B78" s="353" t="s">
        <v>156</v>
      </c>
      <c r="C78" s="353" t="s">
        <v>1073</v>
      </c>
      <c r="D78" s="354" t="s">
        <v>157</v>
      </c>
      <c r="E78" s="354" t="s">
        <v>158</v>
      </c>
      <c r="F78" s="354" t="s">
        <v>159</v>
      </c>
      <c r="G78" s="353"/>
    </row>
    <row r="79" spans="1:7" x14ac:dyDescent="0.15">
      <c r="B79" s="352"/>
      <c r="C79" s="352"/>
      <c r="D79" s="353"/>
      <c r="E79" s="353"/>
      <c r="F79" s="353"/>
      <c r="G79" s="353" t="s">
        <v>160</v>
      </c>
    </row>
    <row r="80" spans="1:7" ht="13" x14ac:dyDescent="0.15">
      <c r="A80" s="14" t="s">
        <v>553</v>
      </c>
      <c r="B80" s="350"/>
      <c r="C80" s="351">
        <v>0</v>
      </c>
      <c r="D80" s="351">
        <v>0</v>
      </c>
      <c r="E80" s="351">
        <v>0</v>
      </c>
      <c r="F80" s="351">
        <v>0</v>
      </c>
      <c r="G80" s="351">
        <f>C80+D80+E80+F80</f>
        <v>0</v>
      </c>
    </row>
    <row r="81" spans="1:7" ht="13" x14ac:dyDescent="0.15">
      <c r="A81" s="14" t="s">
        <v>162</v>
      </c>
      <c r="B81" s="350"/>
      <c r="C81" s="351">
        <v>0</v>
      </c>
      <c r="D81" s="351">
        <v>2</v>
      </c>
      <c r="E81" s="351">
        <v>1</v>
      </c>
      <c r="F81" s="351">
        <v>0</v>
      </c>
      <c r="G81" s="351">
        <f>C81+D81+E81+F81</f>
        <v>3</v>
      </c>
    </row>
    <row r="82" spans="1:7" ht="13" x14ac:dyDescent="0.15">
      <c r="B82" s="350"/>
      <c r="C82" s="350"/>
      <c r="D82" s="351"/>
      <c r="E82" s="351"/>
      <c r="F82" s="351"/>
      <c r="G82" s="351"/>
    </row>
    <row r="83" spans="1:7" ht="13" x14ac:dyDescent="0.15">
      <c r="B83" s="350"/>
      <c r="C83" s="350"/>
      <c r="D83" s="351"/>
      <c r="E83" s="351"/>
      <c r="F83" s="351"/>
      <c r="G83" s="351"/>
    </row>
    <row r="84" spans="1:7" x14ac:dyDescent="0.15">
      <c r="A84" s="14" t="s">
        <v>151</v>
      </c>
      <c r="B84" s="352"/>
      <c r="C84" s="353" t="s">
        <v>1072</v>
      </c>
      <c r="D84" s="353" t="s">
        <v>152</v>
      </c>
      <c r="E84" s="353" t="s">
        <v>153</v>
      </c>
      <c r="F84" s="353" t="s">
        <v>154</v>
      </c>
      <c r="G84" s="353"/>
    </row>
    <row r="85" spans="1:7" x14ac:dyDescent="0.15">
      <c r="A85" s="17" t="s">
        <v>605</v>
      </c>
      <c r="B85" s="353" t="s">
        <v>156</v>
      </c>
      <c r="C85" s="353" t="s">
        <v>1073</v>
      </c>
      <c r="D85" s="354" t="s">
        <v>157</v>
      </c>
      <c r="E85" s="354" t="s">
        <v>158</v>
      </c>
      <c r="F85" s="354" t="s">
        <v>159</v>
      </c>
      <c r="G85" s="353"/>
    </row>
    <row r="86" spans="1:7" x14ac:dyDescent="0.15">
      <c r="B86" s="352"/>
      <c r="C86" s="352"/>
      <c r="D86" s="353"/>
      <c r="E86" s="353"/>
      <c r="F86" s="353"/>
      <c r="G86" s="353" t="s">
        <v>160</v>
      </c>
    </row>
    <row r="87" spans="1:7" ht="13" x14ac:dyDescent="0.15">
      <c r="A87" s="14" t="s">
        <v>553</v>
      </c>
      <c r="B87" s="350"/>
      <c r="C87" s="366">
        <v>0</v>
      </c>
      <c r="D87" s="366">
        <v>3</v>
      </c>
      <c r="E87" s="366">
        <v>3</v>
      </c>
      <c r="F87" s="366">
        <v>0</v>
      </c>
      <c r="G87" s="351">
        <v>0</v>
      </c>
    </row>
    <row r="88" spans="1:7" ht="13" x14ac:dyDescent="0.15">
      <c r="A88" s="14" t="s">
        <v>162</v>
      </c>
      <c r="B88" s="350"/>
      <c r="C88" s="366">
        <v>0</v>
      </c>
      <c r="D88" s="366">
        <v>5</v>
      </c>
      <c r="E88" s="366">
        <v>0</v>
      </c>
      <c r="F88" s="366">
        <v>0</v>
      </c>
      <c r="G88" s="351">
        <v>0</v>
      </c>
    </row>
    <row r="89" spans="1:7" ht="13" x14ac:dyDescent="0.15">
      <c r="B89" s="350"/>
      <c r="C89" s="350"/>
      <c r="D89" s="351"/>
      <c r="E89" s="351"/>
      <c r="F89" s="351"/>
      <c r="G89" s="351"/>
    </row>
    <row r="90" spans="1:7" ht="13" x14ac:dyDescent="0.15">
      <c r="B90" s="350"/>
      <c r="C90" s="350"/>
      <c r="D90" s="351"/>
      <c r="E90" s="351"/>
      <c r="F90" s="351"/>
      <c r="G90" s="351"/>
    </row>
    <row r="91" spans="1:7" x14ac:dyDescent="0.15">
      <c r="A91" s="14" t="s">
        <v>151</v>
      </c>
      <c r="B91" s="352"/>
      <c r="C91" s="353" t="s">
        <v>1072</v>
      </c>
      <c r="D91" s="353" t="s">
        <v>152</v>
      </c>
      <c r="E91" s="353" t="s">
        <v>153</v>
      </c>
      <c r="F91" s="353" t="s">
        <v>154</v>
      </c>
      <c r="G91" s="353"/>
    </row>
    <row r="92" spans="1:7" x14ac:dyDescent="0.15">
      <c r="A92" s="330" t="s">
        <v>1202</v>
      </c>
      <c r="B92" s="353" t="s">
        <v>156</v>
      </c>
      <c r="C92" s="353" t="s">
        <v>1073</v>
      </c>
      <c r="D92" s="354" t="s">
        <v>157</v>
      </c>
      <c r="E92" s="354" t="s">
        <v>158</v>
      </c>
      <c r="F92" s="354" t="s">
        <v>159</v>
      </c>
      <c r="G92" s="353"/>
    </row>
    <row r="93" spans="1:7" x14ac:dyDescent="0.15">
      <c r="B93" s="352"/>
      <c r="C93" s="352"/>
      <c r="D93" s="353"/>
      <c r="E93" s="353"/>
      <c r="F93" s="353"/>
      <c r="G93" s="353" t="s">
        <v>160</v>
      </c>
    </row>
    <row r="94" spans="1:7" ht="13" x14ac:dyDescent="0.15">
      <c r="A94" s="14" t="s">
        <v>553</v>
      </c>
      <c r="B94" s="350"/>
      <c r="C94" s="351">
        <v>0</v>
      </c>
      <c r="D94" s="351">
        <v>0</v>
      </c>
      <c r="E94" s="351">
        <v>0</v>
      </c>
      <c r="F94" s="351">
        <v>0</v>
      </c>
      <c r="G94" s="351">
        <f>C94+D94+E94+F94</f>
        <v>0</v>
      </c>
    </row>
    <row r="95" spans="1:7" ht="13" x14ac:dyDescent="0.15">
      <c r="A95" s="14" t="s">
        <v>162</v>
      </c>
      <c r="B95" s="350"/>
      <c r="C95" s="351">
        <v>0</v>
      </c>
      <c r="D95" s="351">
        <v>3</v>
      </c>
      <c r="E95" s="351">
        <v>1</v>
      </c>
      <c r="F95" s="351">
        <v>1</v>
      </c>
      <c r="G95" s="351">
        <f>C95+D95+E95+F95</f>
        <v>5</v>
      </c>
    </row>
    <row r="96" spans="1:7" ht="13" x14ac:dyDescent="0.15">
      <c r="B96" s="350"/>
      <c r="C96" s="350"/>
      <c r="D96" s="351"/>
      <c r="E96" s="351"/>
      <c r="F96" s="351"/>
      <c r="G96" s="351"/>
    </row>
    <row r="97" spans="1:7" ht="13" x14ac:dyDescent="0.15">
      <c r="B97" s="350"/>
      <c r="C97" s="350"/>
      <c r="D97" s="351"/>
      <c r="E97" s="351"/>
      <c r="F97" s="351"/>
      <c r="G97" s="351"/>
    </row>
    <row r="98" spans="1:7" x14ac:dyDescent="0.15">
      <c r="A98" s="14" t="s">
        <v>151</v>
      </c>
      <c r="B98" s="352"/>
      <c r="C98" s="353" t="s">
        <v>1072</v>
      </c>
      <c r="D98" s="353" t="s">
        <v>152</v>
      </c>
      <c r="E98" s="353" t="s">
        <v>153</v>
      </c>
      <c r="F98" s="353" t="s">
        <v>154</v>
      </c>
      <c r="G98" s="353"/>
    </row>
    <row r="99" spans="1:7" x14ac:dyDescent="0.15">
      <c r="A99" s="17" t="s">
        <v>606</v>
      </c>
      <c r="B99" s="353" t="s">
        <v>156</v>
      </c>
      <c r="C99" s="353" t="s">
        <v>1073</v>
      </c>
      <c r="D99" s="354" t="s">
        <v>157</v>
      </c>
      <c r="E99" s="354" t="s">
        <v>158</v>
      </c>
      <c r="F99" s="354" t="s">
        <v>159</v>
      </c>
      <c r="G99" s="353"/>
    </row>
    <row r="100" spans="1:7" x14ac:dyDescent="0.15">
      <c r="B100" s="352"/>
      <c r="C100" s="352"/>
      <c r="D100" s="353"/>
      <c r="E100" s="353"/>
      <c r="F100" s="353"/>
      <c r="G100" s="353" t="s">
        <v>160</v>
      </c>
    </row>
    <row r="101" spans="1:7" ht="13" x14ac:dyDescent="0.15">
      <c r="A101" s="14" t="s">
        <v>553</v>
      </c>
      <c r="B101" s="350"/>
      <c r="C101" s="366">
        <v>0</v>
      </c>
      <c r="D101" s="366">
        <v>0</v>
      </c>
      <c r="E101" s="366">
        <v>0</v>
      </c>
      <c r="F101" s="366">
        <v>0</v>
      </c>
      <c r="G101" s="351">
        <v>0</v>
      </c>
    </row>
    <row r="102" spans="1:7" ht="13" x14ac:dyDescent="0.15">
      <c r="A102" s="14" t="s">
        <v>162</v>
      </c>
      <c r="B102" s="350"/>
      <c r="C102" s="366">
        <v>0</v>
      </c>
      <c r="D102" s="366">
        <v>0</v>
      </c>
      <c r="E102" s="366">
        <v>0</v>
      </c>
      <c r="F102" s="366">
        <v>0</v>
      </c>
      <c r="G102" s="351">
        <v>0</v>
      </c>
    </row>
    <row r="103" spans="1:7" ht="13" x14ac:dyDescent="0.15">
      <c r="B103" s="350"/>
      <c r="C103" s="350"/>
      <c r="D103" s="351"/>
      <c r="E103" s="351"/>
      <c r="F103" s="351"/>
      <c r="G103" s="351"/>
    </row>
    <row r="104" spans="1:7" ht="13" x14ac:dyDescent="0.15">
      <c r="B104" s="350"/>
      <c r="C104" s="350"/>
      <c r="D104" s="351"/>
      <c r="E104" s="351"/>
      <c r="F104" s="351"/>
      <c r="G104" s="351"/>
    </row>
    <row r="105" spans="1:7" x14ac:dyDescent="0.15">
      <c r="A105" s="14" t="s">
        <v>151</v>
      </c>
      <c r="B105" s="352"/>
      <c r="C105" s="353" t="s">
        <v>1072</v>
      </c>
      <c r="D105" s="353" t="s">
        <v>152</v>
      </c>
      <c r="E105" s="353" t="s">
        <v>153</v>
      </c>
      <c r="F105" s="353" t="s">
        <v>154</v>
      </c>
      <c r="G105" s="353"/>
    </row>
    <row r="106" spans="1:7" x14ac:dyDescent="0.15">
      <c r="A106" s="17" t="s">
        <v>607</v>
      </c>
      <c r="B106" s="353" t="s">
        <v>156</v>
      </c>
      <c r="C106" s="353" t="s">
        <v>1073</v>
      </c>
      <c r="D106" s="354" t="s">
        <v>157</v>
      </c>
      <c r="E106" s="354" t="s">
        <v>158</v>
      </c>
      <c r="F106" s="354" t="s">
        <v>159</v>
      </c>
      <c r="G106" s="353"/>
    </row>
    <row r="107" spans="1:7" x14ac:dyDescent="0.15">
      <c r="B107" s="352"/>
      <c r="C107" s="352"/>
      <c r="D107" s="353"/>
      <c r="E107" s="353"/>
      <c r="F107" s="353"/>
      <c r="G107" s="353" t="s">
        <v>160</v>
      </c>
    </row>
    <row r="108" spans="1:7" ht="13" x14ac:dyDescent="0.15">
      <c r="A108" s="14" t="s">
        <v>553</v>
      </c>
      <c r="B108" s="350"/>
      <c r="C108" s="351">
        <v>0</v>
      </c>
      <c r="D108" s="351">
        <v>0</v>
      </c>
      <c r="E108" s="351">
        <v>2</v>
      </c>
      <c r="F108" s="351">
        <v>0</v>
      </c>
      <c r="G108" s="351">
        <f>C108+D108+E108+F108</f>
        <v>2</v>
      </c>
    </row>
    <row r="109" spans="1:7" ht="13" x14ac:dyDescent="0.15">
      <c r="A109" s="14" t="s">
        <v>162</v>
      </c>
      <c r="B109" s="350"/>
      <c r="C109" s="351">
        <v>2</v>
      </c>
      <c r="D109" s="351">
        <v>5</v>
      </c>
      <c r="E109" s="351">
        <v>1</v>
      </c>
      <c r="F109" s="351">
        <v>0</v>
      </c>
      <c r="G109" s="351">
        <f>C109+D109+E109+F109</f>
        <v>8</v>
      </c>
    </row>
    <row r="110" spans="1:7" ht="13" x14ac:dyDescent="0.15">
      <c r="B110" s="350"/>
      <c r="C110" s="350"/>
      <c r="D110" s="351"/>
      <c r="E110" s="351"/>
      <c r="F110" s="351"/>
      <c r="G110" s="351"/>
    </row>
    <row r="111" spans="1:7" ht="13" x14ac:dyDescent="0.15">
      <c r="B111" s="350"/>
      <c r="C111" s="350"/>
      <c r="D111" s="351"/>
      <c r="E111" s="351"/>
      <c r="F111" s="351"/>
      <c r="G111" s="351"/>
    </row>
    <row r="112" spans="1:7" x14ac:dyDescent="0.15">
      <c r="A112" s="14" t="s">
        <v>151</v>
      </c>
      <c r="B112" s="352"/>
      <c r="C112" s="353" t="s">
        <v>1072</v>
      </c>
      <c r="D112" s="353" t="s">
        <v>152</v>
      </c>
      <c r="E112" s="353" t="s">
        <v>153</v>
      </c>
      <c r="F112" s="353" t="s">
        <v>154</v>
      </c>
      <c r="G112" s="353"/>
    </row>
    <row r="113" spans="1:7" x14ac:dyDescent="0.15">
      <c r="A113" s="17" t="s">
        <v>608</v>
      </c>
      <c r="B113" s="353" t="s">
        <v>156</v>
      </c>
      <c r="C113" s="353" t="s">
        <v>1073</v>
      </c>
      <c r="D113" s="354" t="s">
        <v>157</v>
      </c>
      <c r="E113" s="354" t="s">
        <v>158</v>
      </c>
      <c r="F113" s="354" t="s">
        <v>159</v>
      </c>
      <c r="G113" s="353"/>
    </row>
    <row r="114" spans="1:7" x14ac:dyDescent="0.15">
      <c r="B114" s="352"/>
      <c r="C114" s="352"/>
      <c r="D114" s="353"/>
      <c r="E114" s="353"/>
      <c r="F114" s="353"/>
      <c r="G114" s="353" t="s">
        <v>160</v>
      </c>
    </row>
    <row r="115" spans="1:7" ht="13" x14ac:dyDescent="0.15">
      <c r="A115" s="14" t="s">
        <v>553</v>
      </c>
      <c r="B115" s="350"/>
      <c r="C115" s="366">
        <v>0</v>
      </c>
      <c r="D115" s="366">
        <v>0</v>
      </c>
      <c r="E115" s="366">
        <v>0</v>
      </c>
      <c r="F115" s="366">
        <v>0</v>
      </c>
      <c r="G115" s="351">
        <v>0</v>
      </c>
    </row>
    <row r="116" spans="1:7" ht="13" x14ac:dyDescent="0.15">
      <c r="A116" s="14" t="s">
        <v>162</v>
      </c>
      <c r="B116" s="350"/>
      <c r="C116" s="366">
        <v>0</v>
      </c>
      <c r="D116" s="366">
        <v>0</v>
      </c>
      <c r="E116" s="366">
        <v>0</v>
      </c>
      <c r="F116" s="366">
        <v>0</v>
      </c>
      <c r="G116" s="351">
        <v>0</v>
      </c>
    </row>
    <row r="117" spans="1:7" ht="13" x14ac:dyDescent="0.15">
      <c r="B117" s="350"/>
      <c r="C117" s="350"/>
      <c r="D117" s="351"/>
      <c r="E117" s="351"/>
      <c r="F117" s="351"/>
      <c r="G117" s="351"/>
    </row>
    <row r="118" spans="1:7" ht="13" x14ac:dyDescent="0.15">
      <c r="B118" s="350"/>
      <c r="C118" s="350"/>
      <c r="D118" s="351"/>
      <c r="E118" s="351"/>
      <c r="F118" s="351"/>
      <c r="G118" s="351"/>
    </row>
    <row r="119" spans="1:7" x14ac:dyDescent="0.15">
      <c r="A119" s="14" t="s">
        <v>151</v>
      </c>
      <c r="B119" s="352"/>
      <c r="C119" s="353" t="s">
        <v>1072</v>
      </c>
      <c r="D119" s="353" t="s">
        <v>152</v>
      </c>
      <c r="E119" s="353" t="s">
        <v>153</v>
      </c>
      <c r="F119" s="353" t="s">
        <v>154</v>
      </c>
      <c r="G119" s="353"/>
    </row>
    <row r="120" spans="1:7" x14ac:dyDescent="0.15">
      <c r="A120" s="17" t="s">
        <v>609</v>
      </c>
      <c r="B120" s="353" t="s">
        <v>156</v>
      </c>
      <c r="C120" s="353" t="s">
        <v>1073</v>
      </c>
      <c r="D120" s="354" t="s">
        <v>157</v>
      </c>
      <c r="E120" s="354" t="s">
        <v>158</v>
      </c>
      <c r="F120" s="354" t="s">
        <v>159</v>
      </c>
      <c r="G120" s="353"/>
    </row>
    <row r="121" spans="1:7" x14ac:dyDescent="0.15">
      <c r="B121" s="352"/>
      <c r="C121" s="352"/>
      <c r="D121" s="353"/>
      <c r="E121" s="353"/>
      <c r="F121" s="353"/>
      <c r="G121" s="353" t="s">
        <v>160</v>
      </c>
    </row>
    <row r="122" spans="1:7" ht="13" x14ac:dyDescent="0.15">
      <c r="A122" s="14" t="s">
        <v>553</v>
      </c>
      <c r="B122" s="350"/>
      <c r="C122" s="366">
        <v>0</v>
      </c>
      <c r="D122" s="366">
        <v>0</v>
      </c>
      <c r="E122" s="366">
        <v>0</v>
      </c>
      <c r="F122" s="366">
        <v>0</v>
      </c>
      <c r="G122" s="351">
        <f>C122+D122+E122+F122</f>
        <v>0</v>
      </c>
    </row>
    <row r="123" spans="1:7" ht="13" x14ac:dyDescent="0.15">
      <c r="A123" s="14" t="s">
        <v>162</v>
      </c>
      <c r="B123" s="350"/>
      <c r="C123" s="366">
        <v>0</v>
      </c>
      <c r="D123" s="366">
        <v>1</v>
      </c>
      <c r="E123" s="366">
        <v>1</v>
      </c>
      <c r="F123" s="366">
        <v>0</v>
      </c>
      <c r="G123" s="351">
        <f>C123+D123+E123+F123</f>
        <v>2</v>
      </c>
    </row>
    <row r="124" spans="1:7" ht="13" x14ac:dyDescent="0.15">
      <c r="B124" s="350"/>
      <c r="C124" s="350"/>
      <c r="D124" s="351"/>
      <c r="E124" s="351"/>
      <c r="F124" s="351"/>
      <c r="G124" s="351"/>
    </row>
    <row r="125" spans="1:7" ht="13" x14ac:dyDescent="0.15">
      <c r="B125" s="350"/>
      <c r="C125" s="350"/>
      <c r="D125" s="351"/>
      <c r="E125" s="351"/>
      <c r="F125" s="351"/>
      <c r="G125" s="351"/>
    </row>
    <row r="126" spans="1:7" x14ac:dyDescent="0.15">
      <c r="A126" s="14" t="s">
        <v>151</v>
      </c>
      <c r="B126" s="352"/>
      <c r="C126" s="353" t="s">
        <v>1072</v>
      </c>
      <c r="D126" s="353" t="s">
        <v>152</v>
      </c>
      <c r="E126" s="353" t="s">
        <v>153</v>
      </c>
      <c r="F126" s="353" t="s">
        <v>154</v>
      </c>
      <c r="G126" s="353"/>
    </row>
    <row r="127" spans="1:7" x14ac:dyDescent="0.15">
      <c r="A127" s="17" t="s">
        <v>610</v>
      </c>
      <c r="B127" s="353" t="s">
        <v>156</v>
      </c>
      <c r="C127" s="353" t="s">
        <v>1073</v>
      </c>
      <c r="D127" s="354" t="s">
        <v>157</v>
      </c>
      <c r="E127" s="354" t="s">
        <v>158</v>
      </c>
      <c r="F127" s="354" t="s">
        <v>159</v>
      </c>
      <c r="G127" s="353"/>
    </row>
    <row r="128" spans="1:7" x14ac:dyDescent="0.15">
      <c r="B128" s="352"/>
      <c r="C128" s="352"/>
      <c r="D128" s="353"/>
      <c r="E128" s="353"/>
      <c r="F128" s="353"/>
      <c r="G128" s="353" t="s">
        <v>160</v>
      </c>
    </row>
    <row r="129" spans="1:9" ht="13" x14ac:dyDescent="0.15">
      <c r="A129" s="14" t="s">
        <v>553</v>
      </c>
      <c r="B129" s="350"/>
      <c r="C129" s="366">
        <v>0</v>
      </c>
      <c r="D129" s="366">
        <v>0</v>
      </c>
      <c r="E129" s="366">
        <v>0</v>
      </c>
      <c r="F129" s="366">
        <v>0</v>
      </c>
      <c r="G129" s="351">
        <v>0</v>
      </c>
    </row>
    <row r="130" spans="1:9" ht="13" x14ac:dyDescent="0.15">
      <c r="A130" s="14" t="s">
        <v>162</v>
      </c>
      <c r="B130" s="350"/>
      <c r="C130" s="366">
        <v>0</v>
      </c>
      <c r="D130" s="366">
        <v>0</v>
      </c>
      <c r="E130" s="366">
        <v>0</v>
      </c>
      <c r="F130" s="366">
        <v>0</v>
      </c>
      <c r="G130" s="351">
        <v>0</v>
      </c>
    </row>
    <row r="131" spans="1:9" x14ac:dyDescent="0.15">
      <c r="D131" s="15"/>
      <c r="E131" s="15"/>
      <c r="F131" s="15"/>
      <c r="G131" s="15"/>
    </row>
    <row r="133" spans="1:9" ht="24" x14ac:dyDescent="0.15">
      <c r="C133" s="21" t="s">
        <v>1074</v>
      </c>
      <c r="D133" s="21" t="s">
        <v>177</v>
      </c>
      <c r="E133" s="21" t="s">
        <v>178</v>
      </c>
      <c r="F133" s="21" t="s">
        <v>179</v>
      </c>
      <c r="G133" s="21" t="s">
        <v>180</v>
      </c>
    </row>
    <row r="134" spans="1:9" x14ac:dyDescent="0.15">
      <c r="C134" s="138">
        <f>C129+C122+C115+C108+C101+C94+C87+C80+C73+C66+C59+C52+C45+C38+C31+C24+C17+C10</f>
        <v>1</v>
      </c>
      <c r="D134" s="138">
        <f>D129+D122+D115+D108+D101+D94+D87+D80+D73+D66+D59+D52+D45+D38+D31+D24+D17+D10</f>
        <v>5</v>
      </c>
      <c r="E134" s="138">
        <f>E129+E122+E115+E108+E101+E94+E87+E80+E73+E66+E59+E52+E45+E38+E31+E24+E17+E10</f>
        <v>7</v>
      </c>
      <c r="F134" s="138">
        <f>F129+F122+F115+F108+F101+F94+F87+F80+F73+F66+F59+F52+F45+F38+F31+F24+F17+F10</f>
        <v>0</v>
      </c>
      <c r="G134" s="138">
        <f>F134+E134+D134+C134</f>
        <v>13</v>
      </c>
    </row>
    <row r="135" spans="1:9" x14ac:dyDescent="0.15">
      <c r="C135" s="15"/>
      <c r="D135" s="15"/>
      <c r="E135" s="15"/>
      <c r="F135" s="15"/>
      <c r="G135" s="15"/>
    </row>
    <row r="136" spans="1:9" ht="24" x14ac:dyDescent="0.15">
      <c r="C136" s="21" t="s">
        <v>1076</v>
      </c>
      <c r="D136" s="21" t="s">
        <v>181</v>
      </c>
      <c r="E136" s="21" t="s">
        <v>182</v>
      </c>
      <c r="F136" s="21" t="s">
        <v>183</v>
      </c>
      <c r="G136" s="21" t="s">
        <v>184</v>
      </c>
    </row>
    <row r="137" spans="1:9" x14ac:dyDescent="0.15">
      <c r="C137" s="138">
        <f>C132+C125+C118+C111+C104+C97+C90+C83+C76+C69+C62+C55+C48+C41+C34+C27+C20+C13</f>
        <v>0</v>
      </c>
      <c r="D137" s="138">
        <f>D123+D130+D116+D109+D102+D95+D88+D81+D74+D67+D60+D53+D46+D39+D32+D25+D18+D11</f>
        <v>28</v>
      </c>
      <c r="E137" s="138">
        <f>E123+E130+E116+E109+E102+E95+E88+E81+E74+E67+E60+E53+E46+E39+E32+E25+E18+E11</f>
        <v>6</v>
      </c>
      <c r="F137" s="138">
        <f>F123+F130+F116+F109+F102+F95+F88+F81+F74+F67+F60+F53+F46+F39+F32+F25+F18+F11</f>
        <v>4</v>
      </c>
      <c r="G137" s="138">
        <f>F137+E137+D137+C137</f>
        <v>38</v>
      </c>
    </row>
    <row r="138" spans="1:9" x14ac:dyDescent="0.15">
      <c r="A138" s="20"/>
      <c r="B138" s="20"/>
      <c r="C138" s="20"/>
      <c r="D138" s="22"/>
      <c r="E138" s="22"/>
      <c r="F138" s="22"/>
      <c r="G138" s="22"/>
      <c r="H138" s="20"/>
      <c r="I138" s="23"/>
    </row>
    <row r="139" spans="1:9" x14ac:dyDescent="0.15">
      <c r="A139" s="20"/>
      <c r="B139" s="20"/>
      <c r="C139" s="20"/>
      <c r="D139" s="22"/>
      <c r="E139" s="22"/>
      <c r="F139" s="22"/>
      <c r="G139" s="22"/>
      <c r="H139" s="20"/>
      <c r="I139" s="23"/>
    </row>
    <row r="143" spans="1:9" ht="24" x14ac:dyDescent="0.15">
      <c r="A143" s="24" t="s">
        <v>185</v>
      </c>
      <c r="B143" s="25" t="s">
        <v>186</v>
      </c>
      <c r="C143" s="98" t="s">
        <v>1068</v>
      </c>
      <c r="D143" s="26" t="s">
        <v>1069</v>
      </c>
      <c r="E143" s="26" t="s">
        <v>1070</v>
      </c>
      <c r="F143" s="26" t="s">
        <v>1071</v>
      </c>
      <c r="G143" s="26" t="s">
        <v>160</v>
      </c>
    </row>
    <row r="144" spans="1:9" x14ac:dyDescent="0.15">
      <c r="B144" s="25" t="s">
        <v>332</v>
      </c>
      <c r="C144" s="32">
        <v>0</v>
      </c>
      <c r="D144" s="32">
        <v>38</v>
      </c>
      <c r="E144" s="32">
        <v>16</v>
      </c>
      <c r="F144" s="32">
        <v>4</v>
      </c>
      <c r="G144" s="32">
        <v>58</v>
      </c>
    </row>
    <row r="145" spans="2:7" x14ac:dyDescent="0.15">
      <c r="B145" s="25" t="s">
        <v>333</v>
      </c>
      <c r="C145" s="32">
        <v>0</v>
      </c>
      <c r="D145" s="32">
        <v>33</v>
      </c>
      <c r="E145" s="32">
        <v>14</v>
      </c>
      <c r="F145" s="32">
        <v>6</v>
      </c>
      <c r="G145" s="32">
        <v>53</v>
      </c>
    </row>
    <row r="146" spans="2:7" x14ac:dyDescent="0.15">
      <c r="B146" s="25" t="s">
        <v>334</v>
      </c>
      <c r="C146" s="32">
        <v>0</v>
      </c>
      <c r="D146" s="32">
        <v>39</v>
      </c>
      <c r="E146" s="32">
        <v>22</v>
      </c>
      <c r="F146" s="32">
        <v>4</v>
      </c>
      <c r="G146" s="32">
        <v>65</v>
      </c>
    </row>
    <row r="147" spans="2:7" x14ac:dyDescent="0.15">
      <c r="B147" s="25" t="s">
        <v>335</v>
      </c>
      <c r="C147" s="32">
        <v>0</v>
      </c>
      <c r="D147" s="32">
        <v>37</v>
      </c>
      <c r="E147" s="32">
        <v>20</v>
      </c>
      <c r="F147" s="32">
        <v>6</v>
      </c>
      <c r="G147" s="32">
        <v>63</v>
      </c>
    </row>
    <row r="148" spans="2:7" x14ac:dyDescent="0.15">
      <c r="B148" s="25" t="s">
        <v>336</v>
      </c>
      <c r="C148" s="32">
        <v>0</v>
      </c>
      <c r="D148" s="32">
        <v>47</v>
      </c>
      <c r="E148" s="32">
        <v>19</v>
      </c>
      <c r="F148" s="32">
        <v>7</v>
      </c>
      <c r="G148" s="32">
        <v>73</v>
      </c>
    </row>
    <row r="149" spans="2:7" x14ac:dyDescent="0.15">
      <c r="B149" s="25" t="s">
        <v>337</v>
      </c>
      <c r="C149" s="32">
        <v>0</v>
      </c>
      <c r="D149" s="32">
        <v>44</v>
      </c>
      <c r="E149" s="32">
        <v>15</v>
      </c>
      <c r="F149" s="32">
        <v>6</v>
      </c>
      <c r="G149" s="32">
        <v>65</v>
      </c>
    </row>
    <row r="150" spans="2:7" x14ac:dyDescent="0.15">
      <c r="B150" s="25" t="s">
        <v>338</v>
      </c>
      <c r="C150" s="32">
        <v>0</v>
      </c>
      <c r="D150" s="32">
        <v>29</v>
      </c>
      <c r="E150" s="32">
        <v>9</v>
      </c>
      <c r="F150" s="32">
        <v>4</v>
      </c>
      <c r="G150" s="32">
        <v>42</v>
      </c>
    </row>
    <row r="151" spans="2:7" x14ac:dyDescent="0.15">
      <c r="B151" s="25" t="s">
        <v>339</v>
      </c>
      <c r="C151" s="32">
        <v>0</v>
      </c>
      <c r="D151" s="32">
        <v>33</v>
      </c>
      <c r="E151" s="32">
        <v>12</v>
      </c>
      <c r="F151" s="32">
        <v>4</v>
      </c>
      <c r="G151" s="32">
        <v>49</v>
      </c>
    </row>
    <row r="152" spans="2:7" x14ac:dyDescent="0.15">
      <c r="B152" s="25" t="s">
        <v>340</v>
      </c>
      <c r="C152" s="32">
        <v>0</v>
      </c>
      <c r="D152" s="32">
        <v>26</v>
      </c>
      <c r="E152" s="32">
        <v>13</v>
      </c>
      <c r="F152" s="32">
        <v>4</v>
      </c>
      <c r="G152" s="32">
        <v>43</v>
      </c>
    </row>
    <row r="153" spans="2:7" x14ac:dyDescent="0.15">
      <c r="B153" s="25" t="s">
        <v>341</v>
      </c>
      <c r="C153" s="32">
        <v>0</v>
      </c>
      <c r="D153" s="32">
        <v>30</v>
      </c>
      <c r="E153" s="32">
        <v>12</v>
      </c>
      <c r="F153" s="32">
        <v>4</v>
      </c>
      <c r="G153" s="32">
        <v>46</v>
      </c>
    </row>
    <row r="154" spans="2:7" x14ac:dyDescent="0.15">
      <c r="B154" s="25" t="s">
        <v>342</v>
      </c>
      <c r="C154" s="32">
        <v>0</v>
      </c>
      <c r="D154" s="32">
        <v>28</v>
      </c>
      <c r="E154" s="32">
        <v>15</v>
      </c>
      <c r="F154" s="32">
        <v>4</v>
      </c>
      <c r="G154" s="32">
        <v>47</v>
      </c>
    </row>
    <row r="155" spans="2:7" x14ac:dyDescent="0.15">
      <c r="B155" s="25" t="s">
        <v>343</v>
      </c>
      <c r="C155" s="32">
        <v>0</v>
      </c>
      <c r="D155" s="32">
        <v>28</v>
      </c>
      <c r="E155" s="32">
        <v>15</v>
      </c>
      <c r="F155" s="32">
        <v>4</v>
      </c>
      <c r="G155" s="32">
        <v>47</v>
      </c>
    </row>
    <row r="156" spans="2:7" x14ac:dyDescent="0.15">
      <c r="B156" s="25" t="s">
        <v>344</v>
      </c>
      <c r="C156" s="32">
        <v>0</v>
      </c>
      <c r="D156" s="32">
        <v>25</v>
      </c>
      <c r="E156" s="32">
        <v>14</v>
      </c>
      <c r="F156" s="32">
        <v>1</v>
      </c>
      <c r="G156" s="32">
        <v>40</v>
      </c>
    </row>
    <row r="157" spans="2:7" x14ac:dyDescent="0.15">
      <c r="B157" s="25" t="s">
        <v>345</v>
      </c>
      <c r="C157" s="32">
        <v>0</v>
      </c>
      <c r="D157" s="32">
        <v>22</v>
      </c>
      <c r="E157" s="32">
        <v>23</v>
      </c>
      <c r="F157" s="32">
        <v>7</v>
      </c>
      <c r="G157" s="32">
        <v>52</v>
      </c>
    </row>
    <row r="158" spans="2:7" x14ac:dyDescent="0.15">
      <c r="B158" s="25" t="s">
        <v>346</v>
      </c>
      <c r="C158" s="32">
        <v>0</v>
      </c>
      <c r="D158" s="32">
        <v>20</v>
      </c>
      <c r="E158" s="32">
        <v>13</v>
      </c>
      <c r="F158" s="32">
        <v>4</v>
      </c>
      <c r="G158" s="32">
        <v>37</v>
      </c>
    </row>
    <row r="159" spans="2:7" x14ac:dyDescent="0.15">
      <c r="B159" s="25" t="s">
        <v>347</v>
      </c>
      <c r="C159" s="32">
        <v>0</v>
      </c>
      <c r="D159" s="32">
        <v>13</v>
      </c>
      <c r="E159" s="32">
        <v>17</v>
      </c>
      <c r="F159" s="32">
        <v>5</v>
      </c>
      <c r="G159" s="32">
        <v>35</v>
      </c>
    </row>
    <row r="160" spans="2:7" x14ac:dyDescent="0.15">
      <c r="B160" s="25" t="s">
        <v>348</v>
      </c>
      <c r="C160" s="32">
        <v>0</v>
      </c>
      <c r="D160" s="32">
        <v>19</v>
      </c>
      <c r="E160" s="32">
        <v>7</v>
      </c>
      <c r="F160" s="32">
        <v>3</v>
      </c>
      <c r="G160" s="32">
        <v>29</v>
      </c>
    </row>
    <row r="161" spans="1:12" x14ac:dyDescent="0.15">
      <c r="B161" s="25" t="s">
        <v>349</v>
      </c>
      <c r="C161" s="32">
        <v>0</v>
      </c>
      <c r="D161" s="32">
        <v>10</v>
      </c>
      <c r="E161" s="32">
        <v>8</v>
      </c>
      <c r="F161" s="32">
        <v>3</v>
      </c>
      <c r="G161" s="32">
        <v>21</v>
      </c>
    </row>
    <row r="162" spans="1:12" x14ac:dyDescent="0.15">
      <c r="B162" s="25" t="s">
        <v>350</v>
      </c>
      <c r="C162" s="32">
        <v>0</v>
      </c>
      <c r="D162" s="32">
        <v>14</v>
      </c>
      <c r="E162" s="32">
        <v>10</v>
      </c>
      <c r="F162" s="32">
        <v>5</v>
      </c>
      <c r="G162" s="32">
        <v>29</v>
      </c>
    </row>
    <row r="163" spans="1:12" x14ac:dyDescent="0.15">
      <c r="B163" s="25" t="s">
        <v>351</v>
      </c>
      <c r="C163" s="32">
        <v>0</v>
      </c>
      <c r="D163" s="32">
        <v>12</v>
      </c>
      <c r="E163" s="32">
        <v>10</v>
      </c>
      <c r="F163" s="32">
        <v>6</v>
      </c>
      <c r="G163" s="32">
        <v>28</v>
      </c>
    </row>
    <row r="164" spans="1:12" x14ac:dyDescent="0.15">
      <c r="B164" s="25" t="s">
        <v>352</v>
      </c>
      <c r="C164" s="32">
        <v>0</v>
      </c>
      <c r="D164" s="32">
        <v>14</v>
      </c>
      <c r="E164" s="32">
        <v>13</v>
      </c>
      <c r="F164" s="32">
        <v>1</v>
      </c>
      <c r="G164" s="32">
        <v>28</v>
      </c>
    </row>
    <row r="165" spans="1:12" x14ac:dyDescent="0.15">
      <c r="B165" s="25" t="s">
        <v>353</v>
      </c>
      <c r="C165" s="32">
        <v>0</v>
      </c>
      <c r="D165" s="32">
        <v>15</v>
      </c>
      <c r="E165" s="32">
        <v>7</v>
      </c>
      <c r="F165" s="32">
        <v>6</v>
      </c>
      <c r="G165" s="32">
        <v>28</v>
      </c>
    </row>
    <row r="166" spans="1:12" x14ac:dyDescent="0.15">
      <c r="B166" s="25" t="s">
        <v>354</v>
      </c>
      <c r="C166" s="32">
        <v>0</v>
      </c>
      <c r="D166" s="32">
        <v>11</v>
      </c>
      <c r="E166" s="32">
        <v>3</v>
      </c>
      <c r="F166" s="32">
        <v>6</v>
      </c>
      <c r="G166" s="32">
        <v>20</v>
      </c>
    </row>
    <row r="167" spans="1:12" x14ac:dyDescent="0.15">
      <c r="B167" s="25" t="s">
        <v>355</v>
      </c>
      <c r="C167" s="32">
        <v>0</v>
      </c>
      <c r="D167" s="32">
        <v>10</v>
      </c>
      <c r="E167" s="32">
        <v>5</v>
      </c>
      <c r="F167" s="32">
        <v>5</v>
      </c>
      <c r="G167" s="32">
        <v>20</v>
      </c>
    </row>
    <row r="168" spans="1:12" x14ac:dyDescent="0.15">
      <c r="B168" s="25" t="s">
        <v>356</v>
      </c>
      <c r="C168" s="32">
        <v>0</v>
      </c>
      <c r="D168" s="32">
        <v>18</v>
      </c>
      <c r="E168" s="32">
        <v>8</v>
      </c>
      <c r="F168" s="32">
        <v>6</v>
      </c>
      <c r="G168" s="32">
        <v>32</v>
      </c>
    </row>
    <row r="169" spans="1:12" x14ac:dyDescent="0.15">
      <c r="B169" s="25" t="s">
        <v>357</v>
      </c>
      <c r="C169" s="32">
        <v>0</v>
      </c>
      <c r="D169" s="32">
        <v>14</v>
      </c>
      <c r="E169" s="32">
        <v>5</v>
      </c>
      <c r="F169" s="32">
        <v>8</v>
      </c>
      <c r="G169" s="32">
        <v>27</v>
      </c>
    </row>
    <row r="170" spans="1:12" x14ac:dyDescent="0.15">
      <c r="B170" s="25" t="s">
        <v>358</v>
      </c>
      <c r="C170" s="32">
        <v>0</v>
      </c>
      <c r="D170" s="32">
        <v>14</v>
      </c>
      <c r="E170" s="32">
        <v>5</v>
      </c>
      <c r="F170" s="32">
        <v>8</v>
      </c>
      <c r="G170" s="32">
        <v>27</v>
      </c>
    </row>
    <row r="171" spans="1:12" x14ac:dyDescent="0.15">
      <c r="A171" s="30"/>
      <c r="B171" s="25" t="s">
        <v>359</v>
      </c>
      <c r="C171" s="32">
        <v>0</v>
      </c>
      <c r="D171" s="32">
        <v>27</v>
      </c>
      <c r="E171" s="32">
        <v>8</v>
      </c>
      <c r="F171" s="32">
        <v>8</v>
      </c>
      <c r="G171" s="32">
        <v>43</v>
      </c>
      <c r="H171" s="27"/>
      <c r="I171" s="28"/>
      <c r="J171" s="28"/>
      <c r="K171" s="28"/>
      <c r="L171" s="29"/>
    </row>
    <row r="172" spans="1:12" x14ac:dyDescent="0.15">
      <c r="A172" s="30"/>
      <c r="B172" s="25" t="s">
        <v>360</v>
      </c>
      <c r="C172" s="32">
        <v>0</v>
      </c>
      <c r="D172" s="32">
        <v>25</v>
      </c>
      <c r="E172" s="32">
        <v>12</v>
      </c>
      <c r="F172" s="32">
        <v>9</v>
      </c>
      <c r="G172" s="32">
        <v>46</v>
      </c>
      <c r="H172" s="27"/>
      <c r="I172" s="28"/>
      <c r="J172" s="28"/>
      <c r="K172" s="28"/>
      <c r="L172" s="29"/>
    </row>
    <row r="173" spans="1:12" x14ac:dyDescent="0.15">
      <c r="A173" s="30"/>
      <c r="B173" s="25" t="s">
        <v>361</v>
      </c>
      <c r="C173" s="32">
        <v>0</v>
      </c>
      <c r="D173" s="32">
        <v>17</v>
      </c>
      <c r="E173" s="32">
        <v>8</v>
      </c>
      <c r="F173" s="32">
        <v>7</v>
      </c>
      <c r="G173" s="32">
        <v>32</v>
      </c>
      <c r="H173" s="27"/>
      <c r="I173" s="28"/>
      <c r="J173" s="28"/>
      <c r="K173" s="28"/>
      <c r="L173" s="29"/>
    </row>
    <row r="174" spans="1:12" x14ac:dyDescent="0.15">
      <c r="A174" s="30"/>
      <c r="B174" s="25" t="s">
        <v>362</v>
      </c>
      <c r="C174" s="32">
        <v>0</v>
      </c>
      <c r="D174" s="32">
        <v>16</v>
      </c>
      <c r="E174" s="32">
        <v>11</v>
      </c>
      <c r="F174" s="32">
        <v>4</v>
      </c>
      <c r="G174" s="32">
        <v>31</v>
      </c>
      <c r="H174" s="27"/>
      <c r="I174" s="28"/>
      <c r="J174" s="28"/>
      <c r="K174" s="28"/>
      <c r="L174" s="29"/>
    </row>
    <row r="175" spans="1:12" x14ac:dyDescent="0.15">
      <c r="A175" s="30"/>
      <c r="B175" s="25" t="s">
        <v>363</v>
      </c>
      <c r="C175" s="32">
        <v>0</v>
      </c>
      <c r="D175" s="32">
        <v>14</v>
      </c>
      <c r="E175" s="32">
        <v>7</v>
      </c>
      <c r="F175" s="32">
        <v>1</v>
      </c>
      <c r="G175" s="32">
        <v>22</v>
      </c>
      <c r="H175" s="27"/>
      <c r="I175" s="28"/>
      <c r="J175" s="28"/>
      <c r="K175" s="28"/>
      <c r="L175" s="29"/>
    </row>
    <row r="176" spans="1:12" x14ac:dyDescent="0.15">
      <c r="A176" s="30"/>
      <c r="B176" s="25" t="s">
        <v>364</v>
      </c>
      <c r="C176" s="32">
        <v>0</v>
      </c>
      <c r="D176" s="32">
        <v>15</v>
      </c>
      <c r="E176" s="32">
        <v>10</v>
      </c>
      <c r="F176" s="32">
        <v>0</v>
      </c>
      <c r="G176" s="32">
        <v>25</v>
      </c>
      <c r="H176" s="27"/>
      <c r="I176" s="28"/>
      <c r="J176" s="28"/>
      <c r="K176" s="28"/>
      <c r="L176" s="29"/>
    </row>
    <row r="177" spans="1:12" x14ac:dyDescent="0.15">
      <c r="A177" s="30"/>
      <c r="B177" s="25" t="s">
        <v>365</v>
      </c>
      <c r="C177" s="32">
        <v>0</v>
      </c>
      <c r="D177" s="32">
        <v>18</v>
      </c>
      <c r="E177" s="32">
        <v>8</v>
      </c>
      <c r="F177" s="32">
        <v>1</v>
      </c>
      <c r="G177" s="32">
        <v>27</v>
      </c>
      <c r="H177" s="27"/>
      <c r="I177" s="28"/>
      <c r="J177" s="28"/>
      <c r="K177" s="28"/>
      <c r="L177" s="29"/>
    </row>
    <row r="178" spans="1:12" x14ac:dyDescent="0.15">
      <c r="A178" s="30"/>
      <c r="B178" s="25" t="s">
        <v>366</v>
      </c>
      <c r="C178" s="32">
        <v>0</v>
      </c>
      <c r="D178" s="32">
        <v>25</v>
      </c>
      <c r="E178" s="32">
        <v>10</v>
      </c>
      <c r="F178" s="32">
        <v>1</v>
      </c>
      <c r="G178" s="32">
        <v>36</v>
      </c>
      <c r="H178" s="27"/>
      <c r="I178" s="28"/>
      <c r="J178" s="28"/>
      <c r="K178" s="28"/>
      <c r="L178" s="29"/>
    </row>
    <row r="179" spans="1:12" x14ac:dyDescent="0.15">
      <c r="A179" s="30"/>
      <c r="B179" s="25" t="s">
        <v>367</v>
      </c>
      <c r="C179" s="32">
        <v>0</v>
      </c>
      <c r="D179" s="32">
        <v>16</v>
      </c>
      <c r="E179" s="32">
        <v>12</v>
      </c>
      <c r="F179" s="32">
        <v>1</v>
      </c>
      <c r="G179" s="32">
        <v>29</v>
      </c>
      <c r="H179" s="27"/>
      <c r="I179" s="28"/>
      <c r="J179" s="28"/>
      <c r="K179" s="28"/>
      <c r="L179" s="29"/>
    </row>
    <row r="180" spans="1:12" x14ac:dyDescent="0.15">
      <c r="A180" s="30"/>
      <c r="B180" s="25" t="s">
        <v>368</v>
      </c>
      <c r="C180" s="32">
        <v>0</v>
      </c>
      <c r="D180" s="32">
        <v>20</v>
      </c>
      <c r="E180" s="32">
        <v>12</v>
      </c>
      <c r="F180" s="32">
        <v>2</v>
      </c>
      <c r="G180" s="32">
        <v>34</v>
      </c>
      <c r="H180" s="27"/>
      <c r="I180" s="28"/>
      <c r="J180" s="28"/>
      <c r="K180" s="28"/>
      <c r="L180" s="29"/>
    </row>
    <row r="181" spans="1:12" x14ac:dyDescent="0.15">
      <c r="A181" s="30"/>
      <c r="B181" s="25" t="s">
        <v>369</v>
      </c>
      <c r="C181" s="32">
        <v>0</v>
      </c>
      <c r="D181" s="32">
        <v>18</v>
      </c>
      <c r="E181" s="32">
        <v>7</v>
      </c>
      <c r="F181" s="32">
        <v>3</v>
      </c>
      <c r="G181" s="32">
        <v>28</v>
      </c>
      <c r="H181" s="27"/>
      <c r="I181" s="28"/>
      <c r="J181" s="28"/>
      <c r="K181" s="28"/>
      <c r="L181" s="29"/>
    </row>
    <row r="182" spans="1:12" x14ac:dyDescent="0.15">
      <c r="A182" s="30"/>
      <c r="B182" s="25" t="s">
        <v>370</v>
      </c>
      <c r="C182" s="32">
        <v>0</v>
      </c>
      <c r="D182" s="32">
        <v>15</v>
      </c>
      <c r="E182" s="32">
        <v>12</v>
      </c>
      <c r="F182" s="32">
        <v>2</v>
      </c>
      <c r="G182" s="32">
        <v>29</v>
      </c>
      <c r="H182" s="27"/>
      <c r="I182" s="28"/>
      <c r="J182" s="28"/>
      <c r="K182" s="28"/>
      <c r="L182" s="29"/>
    </row>
    <row r="183" spans="1:12" x14ac:dyDescent="0.15">
      <c r="A183" s="30"/>
      <c r="B183" s="25" t="s">
        <v>371</v>
      </c>
      <c r="C183" s="32">
        <v>0</v>
      </c>
      <c r="D183" s="32">
        <v>14</v>
      </c>
      <c r="E183" s="32">
        <v>12</v>
      </c>
      <c r="F183" s="32">
        <v>2</v>
      </c>
      <c r="G183" s="32">
        <v>28</v>
      </c>
      <c r="H183" s="27"/>
      <c r="I183" s="28"/>
      <c r="J183" s="28"/>
      <c r="K183" s="28"/>
      <c r="L183" s="29"/>
    </row>
    <row r="184" spans="1:12" x14ac:dyDescent="0.15">
      <c r="A184" s="30"/>
      <c r="B184" s="25" t="s">
        <v>372</v>
      </c>
      <c r="C184" s="32">
        <v>0</v>
      </c>
      <c r="D184" s="32">
        <v>20</v>
      </c>
      <c r="E184" s="32">
        <v>10</v>
      </c>
      <c r="F184" s="32">
        <v>1</v>
      </c>
      <c r="G184" s="32">
        <v>31</v>
      </c>
      <c r="H184" s="27"/>
      <c r="I184" s="28"/>
      <c r="J184" s="28"/>
      <c r="K184" s="28"/>
      <c r="L184" s="29"/>
    </row>
    <row r="185" spans="1:12" x14ac:dyDescent="0.15">
      <c r="A185" s="30"/>
      <c r="B185" s="25" t="s">
        <v>373</v>
      </c>
      <c r="C185" s="32">
        <v>0</v>
      </c>
      <c r="D185" s="32">
        <v>28</v>
      </c>
      <c r="E185" s="32">
        <v>10</v>
      </c>
      <c r="F185" s="32">
        <v>2</v>
      </c>
      <c r="G185" s="32">
        <v>40</v>
      </c>
      <c r="H185" s="27"/>
      <c r="I185" s="28"/>
      <c r="J185" s="28"/>
      <c r="K185" s="28"/>
      <c r="L185" s="29"/>
    </row>
    <row r="186" spans="1:12" x14ac:dyDescent="0.15">
      <c r="A186" s="30"/>
      <c r="B186" s="25" t="s">
        <v>374</v>
      </c>
      <c r="C186" s="32">
        <v>0</v>
      </c>
      <c r="D186" s="32">
        <v>21</v>
      </c>
      <c r="E186" s="32">
        <v>9</v>
      </c>
      <c r="F186" s="32">
        <v>1</v>
      </c>
      <c r="G186" s="32">
        <v>31</v>
      </c>
      <c r="H186" s="27"/>
      <c r="I186" s="28"/>
      <c r="J186" s="28"/>
      <c r="K186" s="28"/>
      <c r="L186" s="29"/>
    </row>
    <row r="187" spans="1:12" x14ac:dyDescent="0.15">
      <c r="A187" s="30"/>
      <c r="B187" s="25" t="s">
        <v>375</v>
      </c>
      <c r="C187" s="32">
        <v>0</v>
      </c>
      <c r="D187" s="32">
        <v>25</v>
      </c>
      <c r="E187" s="32">
        <v>7</v>
      </c>
      <c r="F187" s="32">
        <v>1</v>
      </c>
      <c r="G187" s="32">
        <v>33</v>
      </c>
      <c r="H187" s="27"/>
      <c r="I187" s="28"/>
      <c r="J187" s="28"/>
      <c r="K187" s="28"/>
      <c r="L187" s="29"/>
    </row>
    <row r="188" spans="1:12" x14ac:dyDescent="0.15">
      <c r="A188" s="30"/>
      <c r="B188" s="25" t="s">
        <v>376</v>
      </c>
      <c r="C188" s="32">
        <v>0</v>
      </c>
      <c r="D188" s="32">
        <v>21</v>
      </c>
      <c r="E188" s="32">
        <v>5</v>
      </c>
      <c r="F188" s="32">
        <v>2</v>
      </c>
      <c r="G188" s="32">
        <v>28</v>
      </c>
      <c r="H188" s="27"/>
      <c r="I188" s="28"/>
      <c r="J188" s="28"/>
      <c r="K188" s="28"/>
      <c r="L188" s="29"/>
    </row>
    <row r="189" spans="1:12" x14ac:dyDescent="0.15">
      <c r="A189" s="30"/>
      <c r="B189" s="25" t="s">
        <v>377</v>
      </c>
      <c r="C189" s="32">
        <v>0</v>
      </c>
      <c r="D189" s="32">
        <v>23</v>
      </c>
      <c r="E189" s="32">
        <v>6</v>
      </c>
      <c r="F189" s="32">
        <v>1</v>
      </c>
      <c r="G189" s="32">
        <v>30</v>
      </c>
      <c r="H189" s="27"/>
      <c r="I189" s="28"/>
      <c r="J189" s="28"/>
      <c r="K189" s="28"/>
      <c r="L189" s="29"/>
    </row>
    <row r="190" spans="1:12" x14ac:dyDescent="0.15">
      <c r="A190" s="30"/>
      <c r="B190" s="25" t="s">
        <v>378</v>
      </c>
      <c r="C190" s="32">
        <v>0</v>
      </c>
      <c r="D190" s="32">
        <v>23</v>
      </c>
      <c r="E190" s="32">
        <v>3</v>
      </c>
      <c r="F190" s="32">
        <v>4</v>
      </c>
      <c r="G190" s="32">
        <v>30</v>
      </c>
      <c r="H190" s="27"/>
      <c r="I190" s="28"/>
      <c r="J190" s="28"/>
      <c r="K190" s="28"/>
      <c r="L190" s="29"/>
    </row>
    <row r="191" spans="1:12" x14ac:dyDescent="0.15">
      <c r="A191" s="30"/>
      <c r="B191" s="25" t="s">
        <v>379</v>
      </c>
      <c r="C191" s="32">
        <v>0</v>
      </c>
      <c r="D191" s="32">
        <v>24</v>
      </c>
      <c r="E191" s="32">
        <v>8</v>
      </c>
      <c r="F191" s="32">
        <v>3</v>
      </c>
      <c r="G191" s="32">
        <v>35</v>
      </c>
      <c r="H191" s="27"/>
      <c r="I191" s="28"/>
      <c r="J191" s="28"/>
      <c r="K191" s="28"/>
      <c r="L191" s="29"/>
    </row>
    <row r="192" spans="1:12" x14ac:dyDescent="0.15">
      <c r="A192" s="30"/>
      <c r="B192" s="25" t="s">
        <v>380</v>
      </c>
      <c r="C192" s="32">
        <v>0</v>
      </c>
      <c r="D192" s="32">
        <v>17</v>
      </c>
      <c r="E192" s="32">
        <v>14</v>
      </c>
      <c r="F192" s="32">
        <v>1</v>
      </c>
      <c r="G192" s="32">
        <v>32</v>
      </c>
      <c r="H192" s="27"/>
      <c r="I192" s="28"/>
      <c r="J192" s="28"/>
      <c r="K192" s="28"/>
      <c r="L192" s="29"/>
    </row>
    <row r="193" spans="1:12" x14ac:dyDescent="0.15">
      <c r="A193" s="30"/>
      <c r="B193" s="25" t="s">
        <v>381</v>
      </c>
      <c r="C193" s="32">
        <v>0</v>
      </c>
      <c r="D193" s="32">
        <v>16</v>
      </c>
      <c r="E193" s="32">
        <v>8</v>
      </c>
      <c r="F193" s="32">
        <v>1</v>
      </c>
      <c r="G193" s="32">
        <v>25</v>
      </c>
      <c r="H193" s="27"/>
      <c r="I193" s="28"/>
      <c r="J193" s="28"/>
      <c r="K193" s="28"/>
      <c r="L193" s="29"/>
    </row>
    <row r="194" spans="1:12" x14ac:dyDescent="0.15">
      <c r="A194" s="30"/>
      <c r="B194" s="25" t="s">
        <v>382</v>
      </c>
      <c r="C194" s="32">
        <v>0</v>
      </c>
      <c r="D194" s="32">
        <v>13</v>
      </c>
      <c r="E194" s="32">
        <v>12</v>
      </c>
      <c r="F194" s="32">
        <v>2</v>
      </c>
      <c r="G194" s="32">
        <v>27</v>
      </c>
      <c r="H194" s="27"/>
      <c r="I194" s="28"/>
      <c r="J194" s="28"/>
      <c r="K194" s="28"/>
      <c r="L194" s="29"/>
    </row>
    <row r="195" spans="1:12" x14ac:dyDescent="0.15">
      <c r="A195" s="30"/>
      <c r="B195" s="25" t="s">
        <v>383</v>
      </c>
      <c r="C195" s="32">
        <v>0</v>
      </c>
      <c r="D195" s="32">
        <v>13</v>
      </c>
      <c r="E195" s="32">
        <v>9</v>
      </c>
      <c r="F195" s="32">
        <v>1</v>
      </c>
      <c r="G195" s="32">
        <v>23</v>
      </c>
      <c r="H195" s="27"/>
      <c r="I195" s="28"/>
      <c r="J195" s="28"/>
      <c r="K195" s="28"/>
      <c r="L195" s="29"/>
    </row>
    <row r="196" spans="1:12" x14ac:dyDescent="0.15">
      <c r="A196" s="30"/>
      <c r="B196" s="25" t="s">
        <v>384</v>
      </c>
      <c r="C196" s="32">
        <v>0</v>
      </c>
      <c r="D196" s="32">
        <v>11</v>
      </c>
      <c r="E196" s="32">
        <v>8</v>
      </c>
      <c r="F196" s="32">
        <v>1</v>
      </c>
      <c r="G196" s="32">
        <v>20</v>
      </c>
      <c r="H196" s="27"/>
      <c r="I196" s="28"/>
      <c r="J196" s="28"/>
      <c r="K196" s="28"/>
      <c r="L196" s="29"/>
    </row>
    <row r="197" spans="1:12" x14ac:dyDescent="0.15">
      <c r="A197" s="30"/>
      <c r="B197" s="25" t="s">
        <v>385</v>
      </c>
      <c r="C197" s="32">
        <v>0</v>
      </c>
      <c r="D197" s="32">
        <v>9</v>
      </c>
      <c r="E197" s="32">
        <v>6</v>
      </c>
      <c r="F197" s="32">
        <v>4</v>
      </c>
      <c r="G197" s="32">
        <v>19</v>
      </c>
      <c r="H197" s="27"/>
      <c r="I197" s="28"/>
      <c r="J197" s="28"/>
      <c r="K197" s="28"/>
      <c r="L197" s="29"/>
    </row>
    <row r="198" spans="1:12" x14ac:dyDescent="0.15">
      <c r="A198" s="30"/>
      <c r="B198" s="25" t="s">
        <v>386</v>
      </c>
      <c r="C198" s="32">
        <v>0</v>
      </c>
      <c r="D198" s="32">
        <v>7</v>
      </c>
      <c r="E198" s="32">
        <v>8</v>
      </c>
      <c r="F198" s="32">
        <v>3</v>
      </c>
      <c r="G198" s="32">
        <v>18</v>
      </c>
      <c r="H198" s="27"/>
      <c r="I198" s="28"/>
      <c r="J198" s="28"/>
      <c r="K198" s="28"/>
      <c r="L198" s="29"/>
    </row>
    <row r="199" spans="1:12" x14ac:dyDescent="0.15">
      <c r="A199" s="30"/>
      <c r="B199" s="25" t="s">
        <v>387</v>
      </c>
      <c r="C199" s="32">
        <v>0</v>
      </c>
      <c r="D199" s="32">
        <v>3</v>
      </c>
      <c r="E199" s="32">
        <v>5</v>
      </c>
      <c r="F199" s="32">
        <v>6</v>
      </c>
      <c r="G199" s="32">
        <v>14</v>
      </c>
      <c r="H199" s="27"/>
      <c r="I199" s="28"/>
      <c r="J199" s="28"/>
      <c r="K199" s="28"/>
      <c r="L199" s="29"/>
    </row>
    <row r="200" spans="1:12" x14ac:dyDescent="0.15">
      <c r="A200" s="30"/>
      <c r="B200" s="25" t="s">
        <v>388</v>
      </c>
      <c r="C200" s="32">
        <v>0</v>
      </c>
      <c r="D200" s="32">
        <v>4</v>
      </c>
      <c r="E200" s="32">
        <v>7</v>
      </c>
      <c r="F200" s="32">
        <v>8</v>
      </c>
      <c r="G200" s="32">
        <v>19</v>
      </c>
      <c r="H200" s="27"/>
      <c r="I200" s="28"/>
      <c r="J200" s="28"/>
      <c r="K200" s="28"/>
      <c r="L200" s="29"/>
    </row>
    <row r="201" spans="1:12" x14ac:dyDescent="0.15">
      <c r="A201" s="30"/>
      <c r="B201" s="25" t="s">
        <v>389</v>
      </c>
      <c r="C201" s="32">
        <v>0</v>
      </c>
      <c r="D201" s="32">
        <v>6</v>
      </c>
      <c r="E201" s="32">
        <v>7</v>
      </c>
      <c r="F201" s="32">
        <v>8</v>
      </c>
      <c r="G201" s="32">
        <v>21</v>
      </c>
      <c r="H201" s="27"/>
      <c r="I201" s="28"/>
      <c r="J201" s="28"/>
      <c r="K201" s="28"/>
      <c r="L201" s="29"/>
    </row>
    <row r="202" spans="1:12" x14ac:dyDescent="0.15">
      <c r="A202" s="30"/>
      <c r="B202" s="25" t="s">
        <v>390</v>
      </c>
      <c r="C202" s="32">
        <v>0</v>
      </c>
      <c r="D202" s="32">
        <v>6</v>
      </c>
      <c r="E202" s="32">
        <v>13</v>
      </c>
      <c r="F202" s="32">
        <v>4</v>
      </c>
      <c r="G202" s="32">
        <v>23</v>
      </c>
      <c r="H202" s="27"/>
      <c r="I202" s="28"/>
      <c r="J202" s="28"/>
      <c r="K202" s="28"/>
      <c r="L202" s="29"/>
    </row>
    <row r="203" spans="1:12" x14ac:dyDescent="0.15">
      <c r="A203" s="30"/>
      <c r="B203" s="25" t="s">
        <v>391</v>
      </c>
      <c r="C203" s="32">
        <v>0</v>
      </c>
      <c r="D203" s="32">
        <v>5</v>
      </c>
      <c r="E203" s="32">
        <v>3</v>
      </c>
      <c r="F203" s="32">
        <v>3</v>
      </c>
      <c r="G203" s="32">
        <v>11</v>
      </c>
      <c r="H203" s="27"/>
      <c r="I203" s="28"/>
      <c r="J203" s="28"/>
      <c r="K203" s="28"/>
      <c r="L203" s="29"/>
    </row>
    <row r="204" spans="1:12" x14ac:dyDescent="0.15">
      <c r="A204" s="30"/>
      <c r="B204" s="25" t="s">
        <v>392</v>
      </c>
      <c r="C204" s="32">
        <v>0</v>
      </c>
      <c r="D204" s="32">
        <v>8</v>
      </c>
      <c r="E204" s="32">
        <v>7</v>
      </c>
      <c r="F204" s="32">
        <v>3</v>
      </c>
      <c r="G204" s="32">
        <v>18</v>
      </c>
      <c r="H204" s="27"/>
      <c r="I204" s="28"/>
      <c r="J204" s="28"/>
      <c r="K204" s="28"/>
      <c r="L204" s="29"/>
    </row>
    <row r="205" spans="1:12" x14ac:dyDescent="0.15">
      <c r="A205" s="30"/>
      <c r="B205" s="25" t="s">
        <v>393</v>
      </c>
      <c r="C205" s="32">
        <v>0</v>
      </c>
      <c r="D205" s="32">
        <v>8</v>
      </c>
      <c r="E205" s="32">
        <v>7</v>
      </c>
      <c r="F205" s="32">
        <v>3</v>
      </c>
      <c r="G205" s="32">
        <v>18</v>
      </c>
      <c r="H205" s="27"/>
      <c r="I205" s="28"/>
      <c r="J205" s="28"/>
      <c r="K205" s="28"/>
      <c r="L205" s="29"/>
    </row>
    <row r="206" spans="1:12" x14ac:dyDescent="0.15">
      <c r="A206" s="30"/>
      <c r="B206" s="25" t="s">
        <v>394</v>
      </c>
      <c r="C206" s="32">
        <v>0</v>
      </c>
      <c r="D206" s="32">
        <v>8</v>
      </c>
      <c r="E206" s="32">
        <v>7</v>
      </c>
      <c r="F206" s="32">
        <v>3</v>
      </c>
      <c r="G206" s="32">
        <v>18</v>
      </c>
      <c r="H206" s="27"/>
      <c r="I206" s="28"/>
      <c r="J206" s="28"/>
      <c r="K206" s="28"/>
      <c r="L206" s="29"/>
    </row>
    <row r="207" spans="1:12" x14ac:dyDescent="0.15">
      <c r="B207" s="25" t="s">
        <v>395</v>
      </c>
      <c r="C207" s="32">
        <v>0</v>
      </c>
      <c r="D207" s="32">
        <v>5</v>
      </c>
      <c r="E207" s="32">
        <v>6</v>
      </c>
      <c r="F207" s="32">
        <v>1</v>
      </c>
      <c r="G207" s="32">
        <v>12</v>
      </c>
    </row>
    <row r="208" spans="1:12" x14ac:dyDescent="0.15">
      <c r="B208" s="25" t="s">
        <v>396</v>
      </c>
      <c r="C208" s="32">
        <v>0</v>
      </c>
      <c r="D208" s="32">
        <v>6</v>
      </c>
      <c r="E208" s="32">
        <v>7</v>
      </c>
      <c r="F208" s="32">
        <v>1</v>
      </c>
      <c r="G208" s="32">
        <v>14</v>
      </c>
    </row>
    <row r="209" spans="2:7" x14ac:dyDescent="0.15">
      <c r="B209" s="25" t="s">
        <v>397</v>
      </c>
      <c r="C209" s="32">
        <v>0</v>
      </c>
      <c r="D209" s="32">
        <v>7</v>
      </c>
      <c r="E209" s="32">
        <v>6</v>
      </c>
      <c r="F209" s="32">
        <v>2</v>
      </c>
      <c r="G209" s="32">
        <v>15</v>
      </c>
    </row>
    <row r="210" spans="2:7" x14ac:dyDescent="0.15">
      <c r="B210" s="25" t="s">
        <v>398</v>
      </c>
      <c r="C210" s="32">
        <v>0</v>
      </c>
      <c r="D210" s="32">
        <v>5</v>
      </c>
      <c r="E210" s="32">
        <v>9</v>
      </c>
      <c r="F210" s="32">
        <v>1</v>
      </c>
      <c r="G210" s="32">
        <v>15</v>
      </c>
    </row>
    <row r="211" spans="2:7" x14ac:dyDescent="0.15">
      <c r="B211" s="25" t="s">
        <v>399</v>
      </c>
      <c r="C211" s="32">
        <v>0</v>
      </c>
      <c r="D211" s="32">
        <v>2</v>
      </c>
      <c r="E211" s="32">
        <v>13</v>
      </c>
      <c r="F211" s="32">
        <v>2</v>
      </c>
      <c r="G211" s="32">
        <v>17</v>
      </c>
    </row>
    <row r="212" spans="2:7" x14ac:dyDescent="0.15">
      <c r="B212" s="25" t="s">
        <v>400</v>
      </c>
      <c r="C212" s="32">
        <v>0</v>
      </c>
      <c r="D212" s="32">
        <v>2</v>
      </c>
      <c r="E212" s="32">
        <v>8</v>
      </c>
      <c r="F212" s="32">
        <v>1</v>
      </c>
      <c r="G212" s="32">
        <v>11</v>
      </c>
    </row>
    <row r="213" spans="2:7" x14ac:dyDescent="0.15">
      <c r="B213" s="25" t="s">
        <v>401</v>
      </c>
      <c r="C213" s="32">
        <v>0</v>
      </c>
      <c r="D213" s="32">
        <v>3</v>
      </c>
      <c r="E213" s="32">
        <v>5</v>
      </c>
      <c r="F213" s="32">
        <v>2</v>
      </c>
      <c r="G213" s="32">
        <v>10</v>
      </c>
    </row>
    <row r="214" spans="2:7" x14ac:dyDescent="0.15">
      <c r="B214" s="25" t="s">
        <v>402</v>
      </c>
      <c r="C214" s="32">
        <v>0</v>
      </c>
      <c r="D214" s="32">
        <v>2</v>
      </c>
      <c r="E214" s="32">
        <v>7</v>
      </c>
      <c r="F214" s="32">
        <v>4</v>
      </c>
      <c r="G214" s="32">
        <v>13</v>
      </c>
    </row>
    <row r="215" spans="2:7" x14ac:dyDescent="0.15">
      <c r="B215" s="25" t="s">
        <v>403</v>
      </c>
      <c r="C215" s="32">
        <v>0</v>
      </c>
      <c r="D215" s="32">
        <v>6</v>
      </c>
      <c r="E215" s="32">
        <v>9</v>
      </c>
      <c r="F215" s="32">
        <v>3</v>
      </c>
      <c r="G215" s="32">
        <v>18</v>
      </c>
    </row>
    <row r="216" spans="2:7" x14ac:dyDescent="0.15">
      <c r="B216" s="25" t="s">
        <v>404</v>
      </c>
      <c r="C216" s="32">
        <v>0</v>
      </c>
      <c r="D216" s="32">
        <v>7</v>
      </c>
      <c r="E216" s="32">
        <v>9</v>
      </c>
      <c r="F216" s="32">
        <v>3</v>
      </c>
      <c r="G216" s="32">
        <v>19</v>
      </c>
    </row>
    <row r="217" spans="2:7" x14ac:dyDescent="0.15">
      <c r="B217" s="25" t="s">
        <v>405</v>
      </c>
      <c r="C217" s="32">
        <v>0</v>
      </c>
      <c r="D217" s="32">
        <v>6</v>
      </c>
      <c r="E217" s="32">
        <v>5</v>
      </c>
      <c r="F217" s="32">
        <v>5</v>
      </c>
      <c r="G217" s="32">
        <v>16</v>
      </c>
    </row>
    <row r="218" spans="2:7" x14ac:dyDescent="0.15">
      <c r="B218" s="25" t="s">
        <v>406</v>
      </c>
      <c r="C218" s="32">
        <v>0</v>
      </c>
      <c r="D218" s="32">
        <v>4</v>
      </c>
      <c r="E218" s="32">
        <v>9</v>
      </c>
      <c r="F218" s="32">
        <v>3</v>
      </c>
      <c r="G218" s="32">
        <v>16</v>
      </c>
    </row>
    <row r="219" spans="2:7" x14ac:dyDescent="0.15">
      <c r="B219" s="25" t="s">
        <v>407</v>
      </c>
      <c r="C219" s="32">
        <v>0</v>
      </c>
      <c r="D219" s="32">
        <v>4</v>
      </c>
      <c r="E219" s="32">
        <v>9</v>
      </c>
      <c r="F219" s="32">
        <v>4</v>
      </c>
      <c r="G219" s="32">
        <v>17</v>
      </c>
    </row>
    <row r="220" spans="2:7" x14ac:dyDescent="0.15">
      <c r="B220" s="25" t="s">
        <v>408</v>
      </c>
      <c r="C220" s="32">
        <v>0</v>
      </c>
      <c r="D220" s="32">
        <v>7</v>
      </c>
      <c r="E220" s="32">
        <v>10</v>
      </c>
      <c r="F220" s="32">
        <v>6</v>
      </c>
      <c r="G220" s="32">
        <v>23</v>
      </c>
    </row>
    <row r="221" spans="2:7" x14ac:dyDescent="0.15">
      <c r="B221" s="25" t="s">
        <v>409</v>
      </c>
      <c r="C221" s="32">
        <v>0</v>
      </c>
      <c r="D221" s="32">
        <v>1</v>
      </c>
      <c r="E221" s="32">
        <v>8</v>
      </c>
      <c r="F221" s="32">
        <v>7</v>
      </c>
      <c r="G221" s="32">
        <v>16</v>
      </c>
    </row>
    <row r="222" spans="2:7" x14ac:dyDescent="0.15">
      <c r="B222" s="25" t="s">
        <v>410</v>
      </c>
      <c r="C222" s="32">
        <v>0</v>
      </c>
      <c r="D222" s="32">
        <v>6</v>
      </c>
      <c r="E222" s="32">
        <v>8</v>
      </c>
      <c r="F222" s="32">
        <v>3</v>
      </c>
      <c r="G222" s="32">
        <v>17</v>
      </c>
    </row>
    <row r="223" spans="2:7" x14ac:dyDescent="0.15">
      <c r="B223" s="25" t="s">
        <v>411</v>
      </c>
      <c r="C223" s="32">
        <v>0</v>
      </c>
      <c r="D223" s="32">
        <v>6</v>
      </c>
      <c r="E223" s="32">
        <v>7</v>
      </c>
      <c r="F223" s="32">
        <v>4</v>
      </c>
      <c r="G223" s="32">
        <v>17</v>
      </c>
    </row>
    <row r="224" spans="2:7" x14ac:dyDescent="0.15">
      <c r="B224" s="25" t="s">
        <v>412</v>
      </c>
      <c r="C224" s="32">
        <v>0</v>
      </c>
      <c r="D224" s="32">
        <v>8</v>
      </c>
      <c r="E224" s="32">
        <v>12</v>
      </c>
      <c r="F224" s="32">
        <v>7</v>
      </c>
      <c r="G224" s="32">
        <v>27</v>
      </c>
    </row>
    <row r="225" spans="2:7" x14ac:dyDescent="0.15">
      <c r="B225" s="25" t="s">
        <v>413</v>
      </c>
      <c r="C225" s="32">
        <v>0</v>
      </c>
      <c r="D225" s="32">
        <v>11</v>
      </c>
      <c r="E225" s="32">
        <v>12</v>
      </c>
      <c r="F225" s="32">
        <v>4</v>
      </c>
      <c r="G225" s="32">
        <v>27</v>
      </c>
    </row>
    <row r="226" spans="2:7" x14ac:dyDescent="0.15">
      <c r="B226" s="25" t="s">
        <v>414</v>
      </c>
      <c r="C226" s="32">
        <v>0</v>
      </c>
      <c r="D226" s="32">
        <v>6</v>
      </c>
      <c r="E226" s="32">
        <v>9</v>
      </c>
      <c r="F226" s="32">
        <v>2</v>
      </c>
      <c r="G226" s="32">
        <v>17</v>
      </c>
    </row>
    <row r="227" spans="2:7" x14ac:dyDescent="0.15">
      <c r="B227" s="25" t="s">
        <v>415</v>
      </c>
      <c r="C227" s="32">
        <v>0</v>
      </c>
      <c r="D227" s="32">
        <v>3</v>
      </c>
      <c r="E227" s="32">
        <v>8</v>
      </c>
      <c r="F227" s="32">
        <v>0</v>
      </c>
      <c r="G227" s="32">
        <v>11</v>
      </c>
    </row>
    <row r="228" spans="2:7" x14ac:dyDescent="0.15">
      <c r="B228" s="25" t="s">
        <v>416</v>
      </c>
      <c r="C228" s="32">
        <v>0</v>
      </c>
      <c r="D228" s="32">
        <v>3</v>
      </c>
      <c r="E228" s="32">
        <v>8</v>
      </c>
      <c r="F228" s="32">
        <v>1</v>
      </c>
      <c r="G228" s="32">
        <v>12</v>
      </c>
    </row>
    <row r="229" spans="2:7" x14ac:dyDescent="0.15">
      <c r="B229" s="25" t="s">
        <v>417</v>
      </c>
      <c r="C229" s="32">
        <v>0</v>
      </c>
      <c r="D229" s="32">
        <v>5</v>
      </c>
      <c r="E229" s="32">
        <v>7</v>
      </c>
      <c r="F229" s="32">
        <v>1</v>
      </c>
      <c r="G229" s="32">
        <v>13</v>
      </c>
    </row>
    <row r="230" spans="2:7" x14ac:dyDescent="0.15">
      <c r="B230" s="25" t="s">
        <v>418</v>
      </c>
      <c r="C230" s="32">
        <v>0</v>
      </c>
      <c r="D230" s="32">
        <v>1</v>
      </c>
      <c r="E230" s="32">
        <v>4</v>
      </c>
      <c r="F230" s="32">
        <v>1</v>
      </c>
      <c r="G230" s="32">
        <v>6</v>
      </c>
    </row>
    <row r="231" spans="2:7" x14ac:dyDescent="0.15">
      <c r="B231" s="25" t="s">
        <v>419</v>
      </c>
      <c r="C231" s="32">
        <v>0</v>
      </c>
      <c r="D231" s="32">
        <v>2</v>
      </c>
      <c r="E231" s="32">
        <v>8</v>
      </c>
      <c r="F231" s="32">
        <v>2</v>
      </c>
      <c r="G231" s="32">
        <v>12</v>
      </c>
    </row>
    <row r="232" spans="2:7" x14ac:dyDescent="0.15">
      <c r="B232" s="25" t="s">
        <v>420</v>
      </c>
      <c r="C232" s="32">
        <v>0</v>
      </c>
      <c r="D232" s="32">
        <v>1</v>
      </c>
      <c r="E232" s="32">
        <v>8</v>
      </c>
      <c r="F232" s="32">
        <v>1</v>
      </c>
      <c r="G232" s="32">
        <v>10</v>
      </c>
    </row>
    <row r="233" spans="2:7" x14ac:dyDescent="0.15">
      <c r="B233" s="25" t="s">
        <v>421</v>
      </c>
      <c r="C233" s="32">
        <v>0</v>
      </c>
      <c r="D233" s="32">
        <v>2</v>
      </c>
      <c r="E233" s="32">
        <v>7</v>
      </c>
      <c r="F233" s="32">
        <v>1</v>
      </c>
      <c r="G233" s="32">
        <v>10</v>
      </c>
    </row>
    <row r="234" spans="2:7" x14ac:dyDescent="0.15">
      <c r="B234" s="25" t="s">
        <v>422</v>
      </c>
      <c r="C234" s="32">
        <v>0</v>
      </c>
      <c r="D234" s="32">
        <v>2</v>
      </c>
      <c r="E234" s="32">
        <v>5</v>
      </c>
      <c r="F234" s="32">
        <v>1</v>
      </c>
      <c r="G234" s="32">
        <v>8</v>
      </c>
    </row>
    <row r="235" spans="2:7" x14ac:dyDescent="0.15">
      <c r="B235" s="25" t="s">
        <v>423</v>
      </c>
      <c r="C235" s="32">
        <v>0</v>
      </c>
      <c r="D235" s="32">
        <v>3</v>
      </c>
      <c r="E235" s="32">
        <v>2</v>
      </c>
      <c r="F235" s="32">
        <v>1</v>
      </c>
      <c r="G235" s="32">
        <v>6</v>
      </c>
    </row>
    <row r="236" spans="2:7" x14ac:dyDescent="0.15">
      <c r="B236" s="25" t="s">
        <v>424</v>
      </c>
      <c r="C236" s="32">
        <v>0</v>
      </c>
      <c r="D236" s="32">
        <v>4</v>
      </c>
      <c r="E236" s="32">
        <v>1</v>
      </c>
      <c r="F236" s="32">
        <v>1</v>
      </c>
      <c r="G236" s="32">
        <v>6</v>
      </c>
    </row>
    <row r="237" spans="2:7" x14ac:dyDescent="0.15">
      <c r="B237" s="25" t="s">
        <v>425</v>
      </c>
      <c r="C237" s="32">
        <v>0</v>
      </c>
      <c r="D237" s="32">
        <v>2</v>
      </c>
      <c r="E237" s="32">
        <v>8</v>
      </c>
      <c r="F237" s="32">
        <v>1</v>
      </c>
      <c r="G237" s="32">
        <v>11</v>
      </c>
    </row>
    <row r="238" spans="2:7" x14ac:dyDescent="0.15">
      <c r="B238" s="25" t="s">
        <v>426</v>
      </c>
      <c r="C238" s="32">
        <v>0</v>
      </c>
      <c r="D238" s="32">
        <v>1</v>
      </c>
      <c r="E238" s="32">
        <v>4</v>
      </c>
      <c r="F238" s="32">
        <v>1</v>
      </c>
      <c r="G238" s="32">
        <v>6</v>
      </c>
    </row>
    <row r="239" spans="2:7" x14ac:dyDescent="0.15">
      <c r="B239" s="25" t="s">
        <v>427</v>
      </c>
      <c r="C239" s="32">
        <v>0</v>
      </c>
      <c r="D239" s="32">
        <v>7</v>
      </c>
      <c r="E239" s="32">
        <v>6</v>
      </c>
      <c r="F239" s="32">
        <v>0</v>
      </c>
      <c r="G239" s="32">
        <v>13</v>
      </c>
    </row>
    <row r="240" spans="2:7" x14ac:dyDescent="0.15">
      <c r="B240" s="25" t="s">
        <v>428</v>
      </c>
      <c r="C240" s="32">
        <v>0</v>
      </c>
      <c r="D240" s="32">
        <v>2</v>
      </c>
      <c r="E240" s="32">
        <v>6</v>
      </c>
      <c r="F240" s="32">
        <v>1</v>
      </c>
      <c r="G240" s="32">
        <v>9</v>
      </c>
    </row>
    <row r="241" spans="2:7" x14ac:dyDescent="0.15">
      <c r="B241" s="25" t="s">
        <v>429</v>
      </c>
      <c r="C241" s="32">
        <v>0</v>
      </c>
      <c r="D241" s="32">
        <v>2</v>
      </c>
      <c r="E241" s="32">
        <v>6</v>
      </c>
      <c r="F241" s="32">
        <v>1</v>
      </c>
      <c r="G241" s="32">
        <v>9</v>
      </c>
    </row>
    <row r="242" spans="2:7" x14ac:dyDescent="0.15">
      <c r="B242" s="25" t="s">
        <v>430</v>
      </c>
      <c r="C242" s="32">
        <v>0</v>
      </c>
      <c r="D242" s="32">
        <v>7</v>
      </c>
      <c r="E242" s="32">
        <v>4</v>
      </c>
      <c r="F242" s="32">
        <v>1</v>
      </c>
      <c r="G242" s="32">
        <v>12</v>
      </c>
    </row>
    <row r="243" spans="2:7" x14ac:dyDescent="0.15">
      <c r="B243" s="25" t="s">
        <v>431</v>
      </c>
      <c r="C243" s="32">
        <v>0</v>
      </c>
      <c r="D243" s="32">
        <v>10</v>
      </c>
      <c r="E243" s="32">
        <v>9</v>
      </c>
      <c r="F243" s="32">
        <v>2</v>
      </c>
      <c r="G243" s="32">
        <v>21</v>
      </c>
    </row>
    <row r="244" spans="2:7" x14ac:dyDescent="0.15">
      <c r="B244" s="25" t="s">
        <v>432</v>
      </c>
      <c r="C244" s="32">
        <v>0</v>
      </c>
      <c r="D244" s="32">
        <v>5</v>
      </c>
      <c r="E244" s="32">
        <v>9</v>
      </c>
      <c r="F244" s="32">
        <v>1</v>
      </c>
      <c r="G244" s="32">
        <v>15</v>
      </c>
    </row>
    <row r="245" spans="2:7" x14ac:dyDescent="0.15">
      <c r="B245" s="25" t="s">
        <v>433</v>
      </c>
      <c r="C245" s="32">
        <v>0</v>
      </c>
      <c r="D245" s="32">
        <v>9</v>
      </c>
      <c r="E245" s="32">
        <v>8</v>
      </c>
      <c r="F245" s="32">
        <v>2</v>
      </c>
      <c r="G245" s="32">
        <v>19</v>
      </c>
    </row>
    <row r="246" spans="2:7" x14ac:dyDescent="0.15">
      <c r="B246" s="25" t="s">
        <v>434</v>
      </c>
      <c r="C246" s="32">
        <v>0</v>
      </c>
      <c r="D246" s="32">
        <v>9</v>
      </c>
      <c r="E246" s="32">
        <v>11</v>
      </c>
      <c r="F246" s="32">
        <v>2</v>
      </c>
      <c r="G246" s="32">
        <v>22</v>
      </c>
    </row>
    <row r="247" spans="2:7" x14ac:dyDescent="0.15">
      <c r="B247" s="25" t="s">
        <v>435</v>
      </c>
      <c r="C247" s="32">
        <v>0</v>
      </c>
      <c r="D247" s="32">
        <v>5</v>
      </c>
      <c r="E247" s="32">
        <v>8</v>
      </c>
      <c r="F247" s="32">
        <v>1</v>
      </c>
      <c r="G247" s="32">
        <v>14</v>
      </c>
    </row>
    <row r="248" spans="2:7" x14ac:dyDescent="0.15">
      <c r="B248" s="25" t="s">
        <v>436</v>
      </c>
      <c r="C248" s="32">
        <v>0</v>
      </c>
      <c r="D248" s="32">
        <v>6</v>
      </c>
      <c r="E248" s="32">
        <v>9</v>
      </c>
      <c r="F248" s="32">
        <v>1</v>
      </c>
      <c r="G248" s="32">
        <v>16</v>
      </c>
    </row>
    <row r="249" spans="2:7" x14ac:dyDescent="0.15">
      <c r="B249" s="25" t="s">
        <v>437</v>
      </c>
      <c r="C249" s="32">
        <v>0</v>
      </c>
      <c r="D249" s="32">
        <v>6</v>
      </c>
      <c r="E249" s="32">
        <v>10</v>
      </c>
      <c r="F249" s="32">
        <v>4</v>
      </c>
      <c r="G249" s="32">
        <v>20</v>
      </c>
    </row>
    <row r="250" spans="2:7" x14ac:dyDescent="0.15">
      <c r="B250" s="25" t="s">
        <v>438</v>
      </c>
      <c r="C250" s="32">
        <v>0</v>
      </c>
      <c r="D250" s="32">
        <v>7</v>
      </c>
      <c r="E250" s="32">
        <v>16</v>
      </c>
      <c r="F250" s="32">
        <v>3</v>
      </c>
      <c r="G250" s="32">
        <v>26</v>
      </c>
    </row>
    <row r="251" spans="2:7" x14ac:dyDescent="0.15">
      <c r="B251" s="25" t="s">
        <v>439</v>
      </c>
      <c r="C251" s="32">
        <v>0</v>
      </c>
      <c r="D251" s="32">
        <v>6</v>
      </c>
      <c r="E251" s="32">
        <v>17</v>
      </c>
      <c r="F251" s="32">
        <v>2</v>
      </c>
      <c r="G251" s="32">
        <v>25</v>
      </c>
    </row>
    <row r="252" spans="2:7" x14ac:dyDescent="0.15">
      <c r="B252" s="25" t="s">
        <v>440</v>
      </c>
      <c r="C252" s="32">
        <v>0</v>
      </c>
      <c r="D252" s="32">
        <v>6</v>
      </c>
      <c r="E252" s="32">
        <v>17</v>
      </c>
      <c r="F252" s="32">
        <v>2</v>
      </c>
      <c r="G252" s="32">
        <v>25</v>
      </c>
    </row>
    <row r="253" spans="2:7" x14ac:dyDescent="0.15">
      <c r="B253" s="25" t="s">
        <v>441</v>
      </c>
      <c r="C253" s="32">
        <v>0</v>
      </c>
      <c r="D253" s="32">
        <v>6</v>
      </c>
      <c r="E253" s="32">
        <v>17</v>
      </c>
      <c r="F253" s="32">
        <v>2</v>
      </c>
      <c r="G253" s="32">
        <v>25</v>
      </c>
    </row>
    <row r="254" spans="2:7" x14ac:dyDescent="0.15">
      <c r="B254" s="25" t="s">
        <v>442</v>
      </c>
      <c r="C254" s="32">
        <v>0</v>
      </c>
      <c r="D254" s="32">
        <v>6</v>
      </c>
      <c r="E254" s="32">
        <v>17</v>
      </c>
      <c r="F254" s="32">
        <v>2</v>
      </c>
      <c r="G254" s="32">
        <v>25</v>
      </c>
    </row>
    <row r="255" spans="2:7" x14ac:dyDescent="0.15">
      <c r="B255" s="25" t="s">
        <v>443</v>
      </c>
      <c r="C255" s="32">
        <v>0</v>
      </c>
      <c r="D255" s="32">
        <v>6</v>
      </c>
      <c r="E255" s="32">
        <v>8</v>
      </c>
      <c r="F255" s="32">
        <v>1</v>
      </c>
      <c r="G255" s="32">
        <v>15</v>
      </c>
    </row>
    <row r="256" spans="2:7" x14ac:dyDescent="0.15">
      <c r="B256" s="25" t="s">
        <v>444</v>
      </c>
      <c r="C256" s="32">
        <v>0</v>
      </c>
      <c r="D256" s="32">
        <v>6</v>
      </c>
      <c r="E256" s="32">
        <v>7</v>
      </c>
      <c r="F256" s="32">
        <v>1</v>
      </c>
      <c r="G256" s="32">
        <v>14</v>
      </c>
    </row>
    <row r="257" spans="2:7" x14ac:dyDescent="0.15">
      <c r="B257" s="25" t="s">
        <v>445</v>
      </c>
      <c r="C257" s="32">
        <v>0</v>
      </c>
      <c r="D257" s="32">
        <v>4</v>
      </c>
      <c r="E257" s="32">
        <v>3</v>
      </c>
      <c r="F257" s="32">
        <v>1</v>
      </c>
      <c r="G257" s="32">
        <v>8</v>
      </c>
    </row>
    <row r="258" spans="2:7" x14ac:dyDescent="0.15">
      <c r="B258" s="25" t="s">
        <v>446</v>
      </c>
      <c r="C258" s="32">
        <v>0</v>
      </c>
      <c r="D258" s="32">
        <v>8</v>
      </c>
      <c r="E258" s="32">
        <v>15</v>
      </c>
      <c r="F258" s="32">
        <v>0</v>
      </c>
      <c r="G258" s="32">
        <v>23</v>
      </c>
    </row>
    <row r="259" spans="2:7" x14ac:dyDescent="0.15">
      <c r="B259" s="25" t="s">
        <v>447</v>
      </c>
      <c r="C259" s="32">
        <v>0</v>
      </c>
      <c r="D259" s="32">
        <v>8</v>
      </c>
      <c r="E259" s="32">
        <v>6</v>
      </c>
      <c r="F259" s="32">
        <v>1</v>
      </c>
      <c r="G259" s="32">
        <v>15</v>
      </c>
    </row>
    <row r="260" spans="2:7" x14ac:dyDescent="0.15">
      <c r="B260" s="25" t="s">
        <v>448</v>
      </c>
      <c r="C260" s="32">
        <v>0</v>
      </c>
      <c r="D260" s="32">
        <v>4</v>
      </c>
      <c r="E260" s="32">
        <v>5</v>
      </c>
      <c r="F260" s="32">
        <v>3</v>
      </c>
      <c r="G260" s="32">
        <v>12</v>
      </c>
    </row>
    <row r="261" spans="2:7" x14ac:dyDescent="0.15">
      <c r="B261" s="25" t="s">
        <v>449</v>
      </c>
      <c r="C261" s="32">
        <v>0</v>
      </c>
      <c r="D261" s="32">
        <v>12</v>
      </c>
      <c r="E261" s="32">
        <v>8</v>
      </c>
      <c r="F261" s="32">
        <v>5</v>
      </c>
      <c r="G261" s="32">
        <v>25</v>
      </c>
    </row>
    <row r="262" spans="2:7" x14ac:dyDescent="0.15">
      <c r="B262" s="25" t="s">
        <v>450</v>
      </c>
      <c r="C262" s="32">
        <v>0</v>
      </c>
      <c r="D262" s="32">
        <v>3</v>
      </c>
      <c r="E262" s="32">
        <v>9</v>
      </c>
      <c r="F262" s="32">
        <v>1</v>
      </c>
      <c r="G262" s="32">
        <v>13</v>
      </c>
    </row>
    <row r="263" spans="2:7" x14ac:dyDescent="0.15">
      <c r="B263" s="25" t="s">
        <v>451</v>
      </c>
      <c r="C263" s="32">
        <v>0</v>
      </c>
      <c r="D263" s="32">
        <v>15</v>
      </c>
      <c r="E263" s="32">
        <v>13</v>
      </c>
      <c r="F263" s="32">
        <v>2</v>
      </c>
      <c r="G263" s="32">
        <v>30</v>
      </c>
    </row>
    <row r="264" spans="2:7" x14ac:dyDescent="0.15">
      <c r="B264" s="25" t="s">
        <v>452</v>
      </c>
      <c r="C264" s="32">
        <v>0</v>
      </c>
      <c r="D264" s="32">
        <v>9</v>
      </c>
      <c r="E264" s="32">
        <v>7</v>
      </c>
      <c r="F264" s="32">
        <v>1</v>
      </c>
      <c r="G264" s="32">
        <v>17</v>
      </c>
    </row>
    <row r="265" spans="2:7" x14ac:dyDescent="0.15">
      <c r="B265" s="25" t="s">
        <v>453</v>
      </c>
      <c r="C265" s="32">
        <v>0</v>
      </c>
      <c r="D265" s="32">
        <v>10</v>
      </c>
      <c r="E265" s="32">
        <v>5</v>
      </c>
      <c r="F265" s="32">
        <v>1</v>
      </c>
      <c r="G265" s="32">
        <v>16</v>
      </c>
    </row>
    <row r="266" spans="2:7" x14ac:dyDescent="0.15">
      <c r="B266" s="25" t="s">
        <v>454</v>
      </c>
      <c r="C266" s="32">
        <v>0</v>
      </c>
      <c r="D266" s="32">
        <v>11</v>
      </c>
      <c r="E266" s="32">
        <v>6</v>
      </c>
      <c r="F266" s="32">
        <v>2</v>
      </c>
      <c r="G266" s="32">
        <v>19</v>
      </c>
    </row>
    <row r="267" spans="2:7" x14ac:dyDescent="0.15">
      <c r="B267" s="25" t="s">
        <v>455</v>
      </c>
      <c r="C267" s="32">
        <v>0</v>
      </c>
      <c r="D267" s="32">
        <v>21</v>
      </c>
      <c r="E267" s="32">
        <v>6</v>
      </c>
      <c r="F267" s="32">
        <v>1</v>
      </c>
      <c r="G267" s="32">
        <v>28</v>
      </c>
    </row>
    <row r="268" spans="2:7" x14ac:dyDescent="0.15">
      <c r="B268" s="25" t="s">
        <v>456</v>
      </c>
      <c r="C268" s="32">
        <v>0</v>
      </c>
      <c r="D268" s="32">
        <v>10</v>
      </c>
      <c r="E268" s="32">
        <v>6</v>
      </c>
      <c r="F268" s="32">
        <v>1</v>
      </c>
      <c r="G268" s="32">
        <v>17</v>
      </c>
    </row>
    <row r="269" spans="2:7" x14ac:dyDescent="0.15">
      <c r="B269" s="25" t="s">
        <v>457</v>
      </c>
      <c r="C269" s="32">
        <v>0</v>
      </c>
      <c r="D269" s="32">
        <v>6</v>
      </c>
      <c r="E269" s="32">
        <v>2</v>
      </c>
      <c r="F269" s="32">
        <v>1</v>
      </c>
      <c r="G269" s="32">
        <v>9</v>
      </c>
    </row>
    <row r="270" spans="2:7" x14ac:dyDescent="0.15">
      <c r="B270" s="25" t="s">
        <v>458</v>
      </c>
      <c r="C270" s="32">
        <v>0</v>
      </c>
      <c r="D270" s="32">
        <v>9</v>
      </c>
      <c r="E270" s="32">
        <v>5</v>
      </c>
      <c r="F270" s="32">
        <v>3</v>
      </c>
      <c r="G270" s="32">
        <v>17</v>
      </c>
    </row>
    <row r="271" spans="2:7" x14ac:dyDescent="0.15">
      <c r="B271" s="25" t="s">
        <v>459</v>
      </c>
      <c r="C271" s="32">
        <v>0</v>
      </c>
      <c r="D271" s="32">
        <v>6</v>
      </c>
      <c r="E271" s="32">
        <v>1</v>
      </c>
      <c r="F271" s="32">
        <v>1</v>
      </c>
      <c r="G271" s="32">
        <v>8</v>
      </c>
    </row>
    <row r="272" spans="2:7" x14ac:dyDescent="0.15">
      <c r="B272" s="25" t="s">
        <v>460</v>
      </c>
      <c r="C272" s="32">
        <v>0</v>
      </c>
      <c r="D272" s="32">
        <v>7</v>
      </c>
      <c r="E272" s="32">
        <v>4</v>
      </c>
      <c r="F272" s="32">
        <v>1</v>
      </c>
      <c r="G272" s="32">
        <v>12</v>
      </c>
    </row>
    <row r="273" spans="2:7" x14ac:dyDescent="0.15">
      <c r="B273" s="25" t="s">
        <v>461</v>
      </c>
      <c r="C273" s="32">
        <v>0</v>
      </c>
      <c r="D273" s="32">
        <v>16</v>
      </c>
      <c r="E273" s="32">
        <v>12</v>
      </c>
      <c r="F273" s="32">
        <v>4</v>
      </c>
      <c r="G273" s="32">
        <v>32</v>
      </c>
    </row>
    <row r="274" spans="2:7" x14ac:dyDescent="0.15">
      <c r="B274" s="25" t="s">
        <v>462</v>
      </c>
      <c r="C274" s="32">
        <v>0</v>
      </c>
      <c r="D274" s="32">
        <v>17</v>
      </c>
      <c r="E274" s="32">
        <v>6</v>
      </c>
      <c r="F274" s="32">
        <v>1</v>
      </c>
      <c r="G274" s="32">
        <v>24</v>
      </c>
    </row>
    <row r="275" spans="2:7" x14ac:dyDescent="0.15">
      <c r="B275" s="25" t="s">
        <v>463</v>
      </c>
      <c r="C275" s="32">
        <v>0</v>
      </c>
      <c r="D275" s="32">
        <v>32</v>
      </c>
      <c r="E275" s="32">
        <v>19</v>
      </c>
      <c r="F275" s="32">
        <v>5</v>
      </c>
      <c r="G275" s="32">
        <v>56</v>
      </c>
    </row>
    <row r="276" spans="2:7" x14ac:dyDescent="0.15">
      <c r="B276" s="25" t="s">
        <v>464</v>
      </c>
      <c r="C276" s="32">
        <v>0</v>
      </c>
      <c r="D276" s="32">
        <v>32</v>
      </c>
      <c r="E276" s="32">
        <v>23</v>
      </c>
      <c r="F276" s="32">
        <v>9</v>
      </c>
      <c r="G276" s="32">
        <v>64</v>
      </c>
    </row>
    <row r="277" spans="2:7" x14ac:dyDescent="0.15">
      <c r="B277" s="25" t="s">
        <v>465</v>
      </c>
      <c r="C277" s="32">
        <v>0</v>
      </c>
      <c r="D277" s="32">
        <v>21</v>
      </c>
      <c r="E277" s="32">
        <v>11</v>
      </c>
      <c r="F277" s="32">
        <v>4</v>
      </c>
      <c r="G277" s="32">
        <v>36</v>
      </c>
    </row>
    <row r="278" spans="2:7" x14ac:dyDescent="0.15">
      <c r="B278" s="25" t="s">
        <v>466</v>
      </c>
      <c r="C278" s="32">
        <v>0</v>
      </c>
      <c r="D278" s="32">
        <v>24</v>
      </c>
      <c r="E278" s="32">
        <v>13</v>
      </c>
      <c r="F278" s="32">
        <v>5</v>
      </c>
      <c r="G278" s="32">
        <v>42</v>
      </c>
    </row>
    <row r="279" spans="2:7" x14ac:dyDescent="0.15">
      <c r="B279" s="25" t="s">
        <v>467</v>
      </c>
      <c r="C279" s="32">
        <v>0</v>
      </c>
      <c r="D279" s="32">
        <v>28</v>
      </c>
      <c r="E279" s="32">
        <v>20</v>
      </c>
      <c r="F279" s="32">
        <v>15</v>
      </c>
      <c r="G279" s="32">
        <v>63</v>
      </c>
    </row>
    <row r="280" spans="2:7" x14ac:dyDescent="0.15">
      <c r="B280" s="25" t="s">
        <v>468</v>
      </c>
      <c r="C280" s="32">
        <v>0</v>
      </c>
      <c r="D280" s="32">
        <v>23</v>
      </c>
      <c r="E280" s="32">
        <v>12</v>
      </c>
      <c r="F280" s="32">
        <v>13</v>
      </c>
      <c r="G280" s="32">
        <v>48</v>
      </c>
    </row>
    <row r="281" spans="2:7" x14ac:dyDescent="0.15">
      <c r="B281" s="25" t="s">
        <v>469</v>
      </c>
      <c r="C281" s="32">
        <v>0</v>
      </c>
      <c r="D281" s="32">
        <v>22</v>
      </c>
      <c r="E281" s="32">
        <v>17</v>
      </c>
      <c r="F281" s="32">
        <v>7</v>
      </c>
      <c r="G281" s="32">
        <v>46</v>
      </c>
    </row>
    <row r="282" spans="2:7" x14ac:dyDescent="0.15">
      <c r="B282" s="25" t="s">
        <v>470</v>
      </c>
      <c r="C282" s="32">
        <v>0</v>
      </c>
      <c r="D282" s="32">
        <v>28</v>
      </c>
      <c r="E282" s="32">
        <v>21</v>
      </c>
      <c r="F282" s="32">
        <v>7</v>
      </c>
      <c r="G282" s="32">
        <v>56</v>
      </c>
    </row>
    <row r="283" spans="2:7" x14ac:dyDescent="0.15">
      <c r="B283" s="25" t="s">
        <v>471</v>
      </c>
      <c r="C283" s="32">
        <v>0</v>
      </c>
      <c r="D283" s="32">
        <v>34</v>
      </c>
      <c r="E283" s="32">
        <v>26</v>
      </c>
      <c r="F283" s="32">
        <v>9</v>
      </c>
      <c r="G283" s="32">
        <v>69</v>
      </c>
    </row>
    <row r="284" spans="2:7" x14ac:dyDescent="0.15">
      <c r="B284" s="25" t="s">
        <v>472</v>
      </c>
      <c r="C284" s="32">
        <v>0</v>
      </c>
      <c r="D284" s="32">
        <v>26</v>
      </c>
      <c r="E284" s="32">
        <v>29</v>
      </c>
      <c r="F284" s="32">
        <v>7</v>
      </c>
      <c r="G284" s="32">
        <v>62</v>
      </c>
    </row>
    <row r="285" spans="2:7" x14ac:dyDescent="0.15">
      <c r="B285" s="25" t="s">
        <v>473</v>
      </c>
      <c r="C285" s="32">
        <v>0</v>
      </c>
      <c r="D285" s="32">
        <v>25</v>
      </c>
      <c r="E285" s="32">
        <v>26</v>
      </c>
      <c r="F285" s="32">
        <v>4</v>
      </c>
      <c r="G285" s="32">
        <v>55</v>
      </c>
    </row>
    <row r="286" spans="2:7" x14ac:dyDescent="0.15">
      <c r="B286" s="25" t="s">
        <v>474</v>
      </c>
      <c r="C286" s="32">
        <v>0</v>
      </c>
      <c r="D286" s="32">
        <v>31</v>
      </c>
      <c r="E286" s="32">
        <v>25</v>
      </c>
      <c r="F286" s="32">
        <v>10</v>
      </c>
      <c r="G286" s="32">
        <v>66</v>
      </c>
    </row>
    <row r="287" spans="2:7" x14ac:dyDescent="0.15">
      <c r="B287" s="25" t="s">
        <v>475</v>
      </c>
      <c r="C287" s="32">
        <v>0</v>
      </c>
      <c r="D287" s="32">
        <v>35</v>
      </c>
      <c r="E287" s="32">
        <v>26</v>
      </c>
      <c r="F287" s="32">
        <v>10</v>
      </c>
      <c r="G287" s="32">
        <v>71</v>
      </c>
    </row>
    <row r="288" spans="2:7" x14ac:dyDescent="0.15">
      <c r="B288" s="25" t="s">
        <v>476</v>
      </c>
      <c r="C288" s="32">
        <v>0</v>
      </c>
      <c r="D288" s="32">
        <v>22</v>
      </c>
      <c r="E288" s="32">
        <v>25</v>
      </c>
      <c r="F288" s="32">
        <v>4</v>
      </c>
      <c r="G288" s="32">
        <v>51</v>
      </c>
    </row>
    <row r="289" spans="2:7" x14ac:dyDescent="0.15">
      <c r="B289" s="25" t="s">
        <v>477</v>
      </c>
      <c r="C289" s="32">
        <v>0</v>
      </c>
      <c r="D289" s="32">
        <v>23</v>
      </c>
      <c r="E289" s="32">
        <v>29</v>
      </c>
      <c r="F289" s="32">
        <v>5</v>
      </c>
      <c r="G289" s="32">
        <v>57</v>
      </c>
    </row>
    <row r="290" spans="2:7" x14ac:dyDescent="0.15">
      <c r="B290" s="25" t="s">
        <v>478</v>
      </c>
      <c r="C290" s="32">
        <v>0</v>
      </c>
      <c r="D290" s="32">
        <v>30</v>
      </c>
      <c r="E290" s="32">
        <v>25</v>
      </c>
      <c r="F290" s="32">
        <v>5</v>
      </c>
      <c r="G290" s="32">
        <v>60</v>
      </c>
    </row>
    <row r="291" spans="2:7" x14ac:dyDescent="0.15">
      <c r="B291" s="25" t="s">
        <v>479</v>
      </c>
      <c r="C291" s="32">
        <v>0</v>
      </c>
      <c r="D291" s="32">
        <v>20</v>
      </c>
      <c r="E291" s="32">
        <v>19</v>
      </c>
      <c r="F291" s="32">
        <v>3</v>
      </c>
      <c r="G291" s="32">
        <v>42</v>
      </c>
    </row>
    <row r="292" spans="2:7" x14ac:dyDescent="0.15">
      <c r="B292" s="25" t="s">
        <v>480</v>
      </c>
      <c r="C292" s="32">
        <v>0</v>
      </c>
      <c r="D292" s="32">
        <v>21</v>
      </c>
      <c r="E292" s="32">
        <v>24</v>
      </c>
      <c r="F292" s="32">
        <v>3</v>
      </c>
      <c r="G292" s="32">
        <v>48</v>
      </c>
    </row>
    <row r="293" spans="2:7" x14ac:dyDescent="0.15">
      <c r="B293" s="25" t="s">
        <v>481</v>
      </c>
      <c r="C293" s="32">
        <v>0</v>
      </c>
      <c r="D293" s="32">
        <v>27</v>
      </c>
      <c r="E293" s="32">
        <v>22</v>
      </c>
      <c r="F293" s="32">
        <v>4</v>
      </c>
      <c r="G293" s="32">
        <v>53</v>
      </c>
    </row>
    <row r="294" spans="2:7" x14ac:dyDescent="0.15">
      <c r="B294" s="25" t="s">
        <v>482</v>
      </c>
      <c r="C294" s="32">
        <v>0</v>
      </c>
      <c r="D294" s="32">
        <v>11</v>
      </c>
      <c r="E294" s="32">
        <v>6</v>
      </c>
      <c r="F294" s="32">
        <v>0</v>
      </c>
      <c r="G294" s="32">
        <v>17</v>
      </c>
    </row>
    <row r="295" spans="2:7" x14ac:dyDescent="0.15">
      <c r="B295" s="25" t="s">
        <v>483</v>
      </c>
      <c r="C295" s="32">
        <v>0</v>
      </c>
      <c r="D295" s="32">
        <v>6</v>
      </c>
      <c r="E295" s="32">
        <v>2</v>
      </c>
      <c r="F295" s="32">
        <v>2</v>
      </c>
      <c r="G295" s="32">
        <v>10</v>
      </c>
    </row>
    <row r="296" spans="2:7" x14ac:dyDescent="0.15">
      <c r="B296" s="25" t="s">
        <v>484</v>
      </c>
      <c r="C296" s="32">
        <v>0</v>
      </c>
      <c r="D296" s="32">
        <f>$D$134</f>
        <v>5</v>
      </c>
      <c r="E296" s="32">
        <f>$E$134</f>
        <v>7</v>
      </c>
      <c r="F296" s="32">
        <f>$F$134</f>
        <v>0</v>
      </c>
      <c r="G296" s="32">
        <f>$G$134</f>
        <v>13</v>
      </c>
    </row>
    <row r="297" spans="2:7" x14ac:dyDescent="0.15">
      <c r="B297" s="25" t="s">
        <v>485</v>
      </c>
      <c r="C297" s="32">
        <v>0</v>
      </c>
      <c r="D297" s="32">
        <v>7</v>
      </c>
      <c r="E297" s="32">
        <v>5</v>
      </c>
      <c r="F297" s="32">
        <v>0</v>
      </c>
      <c r="G297" s="32">
        <v>12</v>
      </c>
    </row>
    <row r="298" spans="2:7" x14ac:dyDescent="0.15">
      <c r="B298" s="25" t="s">
        <v>486</v>
      </c>
      <c r="C298" s="32">
        <v>0</v>
      </c>
      <c r="D298" s="32">
        <v>10</v>
      </c>
      <c r="E298" s="32">
        <v>3</v>
      </c>
      <c r="F298" s="32">
        <v>0</v>
      </c>
      <c r="G298" s="32">
        <v>13</v>
      </c>
    </row>
    <row r="299" spans="2:7" x14ac:dyDescent="0.15">
      <c r="B299" s="25" t="s">
        <v>487</v>
      </c>
      <c r="C299" s="32">
        <v>0</v>
      </c>
      <c r="D299" s="32">
        <v>6</v>
      </c>
      <c r="E299" s="32">
        <v>1</v>
      </c>
      <c r="F299" s="32">
        <v>0</v>
      </c>
      <c r="G299" s="32">
        <v>7</v>
      </c>
    </row>
    <row r="300" spans="2:7" x14ac:dyDescent="0.15">
      <c r="B300" s="25" t="s">
        <v>488</v>
      </c>
      <c r="C300" s="32">
        <v>0</v>
      </c>
      <c r="D300" s="32">
        <v>21</v>
      </c>
      <c r="E300" s="32">
        <v>9</v>
      </c>
      <c r="F300" s="32">
        <v>5</v>
      </c>
      <c r="G300" s="32">
        <v>35</v>
      </c>
    </row>
    <row r="301" spans="2:7" x14ac:dyDescent="0.15">
      <c r="B301" s="25" t="s">
        <v>489</v>
      </c>
      <c r="C301" s="32">
        <v>0</v>
      </c>
      <c r="D301" s="32">
        <v>21</v>
      </c>
      <c r="E301" s="32">
        <v>4</v>
      </c>
      <c r="F301" s="32">
        <v>0</v>
      </c>
      <c r="G301" s="32">
        <v>25</v>
      </c>
    </row>
    <row r="302" spans="2:7" x14ac:dyDescent="0.15">
      <c r="B302" s="25" t="s">
        <v>490</v>
      </c>
      <c r="C302" s="32">
        <v>0</v>
      </c>
      <c r="D302" s="32">
        <v>17</v>
      </c>
      <c r="E302" s="32">
        <v>3</v>
      </c>
      <c r="F302" s="32">
        <v>1</v>
      </c>
      <c r="G302" s="32">
        <v>21</v>
      </c>
    </row>
    <row r="303" spans="2:7" x14ac:dyDescent="0.15">
      <c r="B303" s="25" t="s">
        <v>491</v>
      </c>
      <c r="C303" s="32">
        <v>0</v>
      </c>
      <c r="D303" s="32">
        <v>23</v>
      </c>
      <c r="E303" s="32">
        <v>26</v>
      </c>
      <c r="F303" s="32">
        <v>6</v>
      </c>
      <c r="G303" s="32">
        <v>55</v>
      </c>
    </row>
    <row r="304" spans="2:7" x14ac:dyDescent="0.15">
      <c r="B304" s="25" t="s">
        <v>492</v>
      </c>
      <c r="C304" s="32">
        <v>0</v>
      </c>
      <c r="D304" s="32">
        <v>12</v>
      </c>
      <c r="E304" s="32">
        <v>8</v>
      </c>
      <c r="F304" s="32">
        <v>0</v>
      </c>
      <c r="G304" s="32">
        <v>20</v>
      </c>
    </row>
    <row r="305" spans="2:7" x14ac:dyDescent="0.15">
      <c r="B305" s="25" t="s">
        <v>493</v>
      </c>
      <c r="C305" s="32">
        <v>0</v>
      </c>
      <c r="D305" s="32">
        <v>13</v>
      </c>
      <c r="E305" s="32">
        <v>8</v>
      </c>
      <c r="F305" s="32">
        <v>0</v>
      </c>
      <c r="G305" s="32">
        <v>21</v>
      </c>
    </row>
    <row r="306" spans="2:7" x14ac:dyDescent="0.15">
      <c r="B306" s="25" t="s">
        <v>494</v>
      </c>
      <c r="C306" s="32">
        <v>0</v>
      </c>
      <c r="D306" s="32">
        <v>9</v>
      </c>
      <c r="E306" s="32">
        <v>7</v>
      </c>
      <c r="F306" s="32">
        <v>0</v>
      </c>
      <c r="G306" s="32">
        <v>16</v>
      </c>
    </row>
    <row r="307" spans="2:7" x14ac:dyDescent="0.15">
      <c r="B307" s="25" t="s">
        <v>495</v>
      </c>
      <c r="C307" s="32">
        <v>0</v>
      </c>
      <c r="D307" s="32">
        <v>15</v>
      </c>
      <c r="E307" s="32">
        <v>7</v>
      </c>
      <c r="F307" s="32">
        <v>0</v>
      </c>
      <c r="G307" s="32">
        <v>22</v>
      </c>
    </row>
    <row r="308" spans="2:7" x14ac:dyDescent="0.15">
      <c r="B308" s="25" t="s">
        <v>496</v>
      </c>
      <c r="C308" s="32">
        <v>0</v>
      </c>
      <c r="D308" s="32">
        <v>10</v>
      </c>
      <c r="E308" s="32">
        <v>14</v>
      </c>
      <c r="F308" s="32">
        <v>0</v>
      </c>
      <c r="G308" s="32">
        <v>24</v>
      </c>
    </row>
    <row r="309" spans="2:7" x14ac:dyDescent="0.15">
      <c r="B309" s="25" t="s">
        <v>497</v>
      </c>
      <c r="C309" s="32">
        <v>0</v>
      </c>
      <c r="D309" s="32">
        <v>21</v>
      </c>
      <c r="E309" s="32">
        <v>30</v>
      </c>
      <c r="F309" s="32">
        <v>7</v>
      </c>
      <c r="G309" s="32">
        <v>58</v>
      </c>
    </row>
    <row r="310" spans="2:7" x14ac:dyDescent="0.15">
      <c r="B310" s="25" t="s">
        <v>498</v>
      </c>
      <c r="C310" s="32">
        <v>0</v>
      </c>
      <c r="D310" s="32">
        <v>4</v>
      </c>
      <c r="E310" s="32">
        <v>6</v>
      </c>
      <c r="F310" s="32">
        <v>0</v>
      </c>
      <c r="G310" s="32">
        <v>10</v>
      </c>
    </row>
    <row r="311" spans="2:7" x14ac:dyDescent="0.15">
      <c r="B311" s="25" t="s">
        <v>499</v>
      </c>
      <c r="C311" s="32">
        <v>0</v>
      </c>
      <c r="D311" s="32">
        <v>6</v>
      </c>
      <c r="E311" s="32">
        <v>3</v>
      </c>
      <c r="F311" s="32">
        <v>1</v>
      </c>
      <c r="G311" s="32">
        <v>10</v>
      </c>
    </row>
    <row r="312" spans="2:7" x14ac:dyDescent="0.15">
      <c r="B312" s="25" t="s">
        <v>500</v>
      </c>
      <c r="C312" s="32">
        <v>0</v>
      </c>
      <c r="D312" s="32">
        <v>7</v>
      </c>
      <c r="E312" s="32">
        <v>5</v>
      </c>
      <c r="F312" s="32">
        <v>1</v>
      </c>
      <c r="G312" s="32">
        <v>13</v>
      </c>
    </row>
    <row r="313" spans="2:7" x14ac:dyDescent="0.15">
      <c r="B313" s="25" t="s">
        <v>501</v>
      </c>
      <c r="C313" s="32">
        <v>0</v>
      </c>
      <c r="D313" s="32">
        <v>9</v>
      </c>
      <c r="E313" s="32">
        <v>3</v>
      </c>
      <c r="F313" s="32">
        <v>1</v>
      </c>
      <c r="G313" s="32">
        <v>13</v>
      </c>
    </row>
    <row r="314" spans="2:7" x14ac:dyDescent="0.15">
      <c r="B314" s="25" t="s">
        <v>502</v>
      </c>
      <c r="C314" s="32">
        <v>0</v>
      </c>
      <c r="D314" s="32">
        <v>6</v>
      </c>
      <c r="E314" s="32">
        <v>1</v>
      </c>
      <c r="F314" s="32">
        <v>2</v>
      </c>
      <c r="G314" s="32">
        <v>9</v>
      </c>
    </row>
    <row r="315" spans="2:7" x14ac:dyDescent="0.15">
      <c r="B315" s="25" t="s">
        <v>503</v>
      </c>
      <c r="C315" s="32">
        <v>0</v>
      </c>
      <c r="D315" s="32">
        <v>8</v>
      </c>
      <c r="E315" s="32">
        <v>1</v>
      </c>
      <c r="F315" s="32">
        <v>0</v>
      </c>
      <c r="G315" s="32">
        <v>9</v>
      </c>
    </row>
    <row r="316" spans="2:7" x14ac:dyDescent="0.15">
      <c r="B316" s="25" t="s">
        <v>504</v>
      </c>
      <c r="C316" s="32">
        <v>0</v>
      </c>
      <c r="D316" s="32">
        <v>7</v>
      </c>
      <c r="E316" s="32">
        <v>2</v>
      </c>
      <c r="F316" s="32">
        <v>0</v>
      </c>
      <c r="G316" s="32">
        <v>9</v>
      </c>
    </row>
    <row r="317" spans="2:7" x14ac:dyDescent="0.15">
      <c r="B317" s="25" t="s">
        <v>505</v>
      </c>
      <c r="C317" s="32">
        <v>0</v>
      </c>
      <c r="D317" s="32">
        <v>7</v>
      </c>
      <c r="E317" s="32">
        <v>4</v>
      </c>
      <c r="F317" s="32">
        <v>0</v>
      </c>
      <c r="G317" s="32">
        <v>11</v>
      </c>
    </row>
    <row r="318" spans="2:7" x14ac:dyDescent="0.15">
      <c r="B318" s="25" t="s">
        <v>506</v>
      </c>
      <c r="C318" s="32">
        <v>0</v>
      </c>
      <c r="D318" s="32">
        <v>7</v>
      </c>
      <c r="E318" s="32">
        <v>1</v>
      </c>
      <c r="F318" s="32">
        <v>0</v>
      </c>
      <c r="G318" s="32">
        <v>8</v>
      </c>
    </row>
    <row r="319" spans="2:7" x14ac:dyDescent="0.15">
      <c r="B319" s="25" t="s">
        <v>507</v>
      </c>
      <c r="C319" s="32">
        <v>0</v>
      </c>
      <c r="D319" s="32">
        <v>13</v>
      </c>
      <c r="E319" s="32">
        <v>2</v>
      </c>
      <c r="F319" s="32">
        <v>0</v>
      </c>
      <c r="G319" s="32">
        <v>15</v>
      </c>
    </row>
    <row r="320" spans="2:7" x14ac:dyDescent="0.15">
      <c r="B320" s="25" t="s">
        <v>508</v>
      </c>
      <c r="C320" s="32">
        <v>0</v>
      </c>
      <c r="D320" s="32">
        <v>8</v>
      </c>
      <c r="E320" s="32">
        <v>4</v>
      </c>
      <c r="F320" s="32">
        <v>1</v>
      </c>
      <c r="G320" s="32">
        <v>13</v>
      </c>
    </row>
    <row r="321" spans="2:7" x14ac:dyDescent="0.15">
      <c r="B321" s="25" t="s">
        <v>509</v>
      </c>
      <c r="C321" s="32">
        <v>0</v>
      </c>
      <c r="D321" s="32">
        <v>8</v>
      </c>
      <c r="E321" s="32">
        <v>5</v>
      </c>
      <c r="F321" s="32">
        <v>1</v>
      </c>
      <c r="G321" s="32">
        <v>14</v>
      </c>
    </row>
    <row r="322" spans="2:7" x14ac:dyDescent="0.15">
      <c r="B322" s="25" t="s">
        <v>510</v>
      </c>
      <c r="C322" s="32">
        <v>0</v>
      </c>
      <c r="D322" s="32">
        <v>10</v>
      </c>
      <c r="E322" s="32">
        <v>4</v>
      </c>
      <c r="F322" s="32">
        <v>0</v>
      </c>
      <c r="G322" s="32">
        <v>14</v>
      </c>
    </row>
    <row r="323" spans="2:7" x14ac:dyDescent="0.15">
      <c r="B323" s="25" t="s">
        <v>961</v>
      </c>
      <c r="C323" s="32">
        <v>0</v>
      </c>
      <c r="D323" s="32">
        <v>10</v>
      </c>
      <c r="E323" s="32">
        <v>3</v>
      </c>
      <c r="F323" s="32">
        <v>0</v>
      </c>
      <c r="G323" s="32">
        <v>13</v>
      </c>
    </row>
    <row r="324" spans="2:7" x14ac:dyDescent="0.15">
      <c r="B324" s="25" t="s">
        <v>963</v>
      </c>
      <c r="C324" s="32">
        <v>0</v>
      </c>
      <c r="D324" s="32">
        <v>6</v>
      </c>
      <c r="E324" s="32">
        <v>5</v>
      </c>
      <c r="F324" s="32">
        <v>0</v>
      </c>
      <c r="G324" s="32">
        <v>11</v>
      </c>
    </row>
    <row r="325" spans="2:7" x14ac:dyDescent="0.15">
      <c r="B325" s="25" t="s">
        <v>965</v>
      </c>
      <c r="C325" s="32">
        <v>0</v>
      </c>
      <c r="D325" s="32">
        <v>7</v>
      </c>
      <c r="E325" s="32">
        <v>7</v>
      </c>
      <c r="F325" s="32">
        <v>1</v>
      </c>
      <c r="G325" s="32">
        <v>15</v>
      </c>
    </row>
    <row r="326" spans="2:7" x14ac:dyDescent="0.15">
      <c r="B326" s="25" t="s">
        <v>967</v>
      </c>
      <c r="C326" s="32">
        <v>0</v>
      </c>
      <c r="D326" s="32">
        <v>10</v>
      </c>
      <c r="E326" s="32">
        <v>7</v>
      </c>
      <c r="F326" s="32">
        <v>0</v>
      </c>
      <c r="G326" s="32">
        <v>17</v>
      </c>
    </row>
    <row r="327" spans="2:7" x14ac:dyDescent="0.15">
      <c r="B327" s="25" t="s">
        <v>970</v>
      </c>
      <c r="C327" s="32">
        <v>0</v>
      </c>
      <c r="D327" s="32">
        <v>12</v>
      </c>
      <c r="E327" s="32">
        <v>5</v>
      </c>
      <c r="F327" s="32">
        <v>1</v>
      </c>
      <c r="G327" s="32">
        <v>18</v>
      </c>
    </row>
    <row r="328" spans="2:7" x14ac:dyDescent="0.15">
      <c r="B328" s="25" t="s">
        <v>972</v>
      </c>
      <c r="C328" s="32">
        <v>0</v>
      </c>
      <c r="D328" s="32">
        <v>9</v>
      </c>
      <c r="E328" s="32">
        <v>4</v>
      </c>
      <c r="F328" s="32">
        <v>0</v>
      </c>
      <c r="G328" s="32">
        <v>13</v>
      </c>
    </row>
    <row r="329" spans="2:7" x14ac:dyDescent="0.15">
      <c r="B329" s="25" t="s">
        <v>973</v>
      </c>
      <c r="C329" s="32">
        <v>0</v>
      </c>
      <c r="D329" s="32">
        <v>13</v>
      </c>
      <c r="E329" s="32">
        <v>4</v>
      </c>
      <c r="F329" s="32">
        <v>1</v>
      </c>
      <c r="G329" s="32">
        <v>18</v>
      </c>
    </row>
    <row r="330" spans="2:7" x14ac:dyDescent="0.15">
      <c r="B330" s="25" t="s">
        <v>976</v>
      </c>
      <c r="C330" s="32">
        <v>0</v>
      </c>
      <c r="D330" s="32">
        <v>14</v>
      </c>
      <c r="E330" s="32">
        <v>10</v>
      </c>
      <c r="F330" s="32">
        <v>2</v>
      </c>
      <c r="G330" s="32">
        <v>26</v>
      </c>
    </row>
    <row r="331" spans="2:7" x14ac:dyDescent="0.15">
      <c r="B331" s="25" t="s">
        <v>979</v>
      </c>
      <c r="C331" s="32">
        <v>0</v>
      </c>
      <c r="D331" s="32">
        <v>19</v>
      </c>
      <c r="E331" s="32">
        <v>9</v>
      </c>
      <c r="F331" s="32">
        <f>$F$134</f>
        <v>0</v>
      </c>
      <c r="G331" s="32">
        <v>29</v>
      </c>
    </row>
    <row r="332" spans="2:7" x14ac:dyDescent="0.15">
      <c r="B332" s="25" t="s">
        <v>981</v>
      </c>
      <c r="C332" s="32">
        <v>0</v>
      </c>
      <c r="D332" s="32">
        <v>14</v>
      </c>
      <c r="E332" s="32">
        <v>11</v>
      </c>
      <c r="F332" s="32">
        <v>1</v>
      </c>
      <c r="G332" s="32">
        <v>26</v>
      </c>
    </row>
    <row r="333" spans="2:7" x14ac:dyDescent="0.15">
      <c r="B333" s="25" t="s">
        <v>984</v>
      </c>
      <c r="C333" s="32">
        <v>0</v>
      </c>
      <c r="D333" s="32">
        <v>15</v>
      </c>
      <c r="E333" s="32">
        <v>8</v>
      </c>
      <c r="F333" s="32">
        <v>2</v>
      </c>
      <c r="G333" s="32">
        <v>25</v>
      </c>
    </row>
    <row r="334" spans="2:7" x14ac:dyDescent="0.15">
      <c r="B334" s="25" t="s">
        <v>986</v>
      </c>
      <c r="C334" s="32">
        <v>0</v>
      </c>
      <c r="D334" s="32">
        <v>14</v>
      </c>
      <c r="E334" s="32">
        <v>12</v>
      </c>
      <c r="F334" s="32">
        <v>0</v>
      </c>
      <c r="G334" s="32">
        <v>26</v>
      </c>
    </row>
    <row r="335" spans="2:7" x14ac:dyDescent="0.15">
      <c r="B335" s="25" t="s">
        <v>988</v>
      </c>
      <c r="C335" s="32">
        <v>0</v>
      </c>
      <c r="D335" s="32">
        <v>14</v>
      </c>
      <c r="E335" s="32">
        <v>11</v>
      </c>
      <c r="F335" s="32">
        <v>0</v>
      </c>
      <c r="G335" s="32">
        <v>25</v>
      </c>
    </row>
    <row r="336" spans="2:7" x14ac:dyDescent="0.15">
      <c r="B336" s="25" t="s">
        <v>990</v>
      </c>
      <c r="C336" s="32">
        <v>0</v>
      </c>
      <c r="D336" s="32">
        <v>12</v>
      </c>
      <c r="E336" s="32">
        <v>7</v>
      </c>
      <c r="F336" s="32">
        <v>0</v>
      </c>
      <c r="G336" s="32">
        <v>19</v>
      </c>
    </row>
    <row r="337" spans="2:7" x14ac:dyDescent="0.15">
      <c r="B337" s="25" t="s">
        <v>991</v>
      </c>
      <c r="C337" s="32">
        <v>0</v>
      </c>
      <c r="D337" s="32">
        <v>6</v>
      </c>
      <c r="E337" s="32">
        <v>11</v>
      </c>
      <c r="F337" s="32">
        <v>0</v>
      </c>
      <c r="G337" s="32">
        <v>17</v>
      </c>
    </row>
    <row r="338" spans="2:7" x14ac:dyDescent="0.15">
      <c r="B338" s="25" t="s">
        <v>994</v>
      </c>
      <c r="C338" s="32">
        <v>0</v>
      </c>
      <c r="D338" s="32">
        <v>9</v>
      </c>
      <c r="E338" s="32">
        <v>8</v>
      </c>
      <c r="F338" s="32">
        <v>2</v>
      </c>
      <c r="G338" s="32">
        <v>19</v>
      </c>
    </row>
    <row r="339" spans="2:7" x14ac:dyDescent="0.15">
      <c r="B339" s="25" t="s">
        <v>995</v>
      </c>
      <c r="C339" s="32">
        <v>0</v>
      </c>
      <c r="D339" s="32">
        <v>15</v>
      </c>
      <c r="E339" s="32">
        <v>9</v>
      </c>
      <c r="F339" s="32">
        <v>3</v>
      </c>
      <c r="G339" s="32">
        <v>27</v>
      </c>
    </row>
    <row r="340" spans="2:7" x14ac:dyDescent="0.15">
      <c r="B340" s="25" t="s">
        <v>997</v>
      </c>
      <c r="C340" s="32">
        <v>0</v>
      </c>
      <c r="D340" s="32">
        <v>10</v>
      </c>
      <c r="E340" s="32">
        <v>11</v>
      </c>
      <c r="F340" s="32">
        <v>2</v>
      </c>
      <c r="G340" s="32">
        <v>23</v>
      </c>
    </row>
    <row r="341" spans="2:7" x14ac:dyDescent="0.15">
      <c r="B341" s="25" t="s">
        <v>999</v>
      </c>
      <c r="C341" s="32">
        <v>0</v>
      </c>
      <c r="D341" s="32">
        <v>11</v>
      </c>
      <c r="E341" s="32">
        <v>6</v>
      </c>
      <c r="F341" s="32">
        <v>0</v>
      </c>
      <c r="G341" s="32">
        <v>17</v>
      </c>
    </row>
    <row r="342" spans="2:7" x14ac:dyDescent="0.15">
      <c r="B342" s="25" t="s">
        <v>1001</v>
      </c>
      <c r="C342" s="32">
        <v>0</v>
      </c>
      <c r="D342" s="32">
        <v>14</v>
      </c>
      <c r="E342" s="32">
        <v>11</v>
      </c>
      <c r="F342" s="32">
        <v>0</v>
      </c>
      <c r="G342" s="32">
        <v>25</v>
      </c>
    </row>
    <row r="343" spans="2:7" x14ac:dyDescent="0.15">
      <c r="B343" s="25" t="s">
        <v>1002</v>
      </c>
      <c r="C343" s="32">
        <v>0</v>
      </c>
      <c r="D343" s="32">
        <v>13</v>
      </c>
      <c r="E343" s="32">
        <v>10</v>
      </c>
      <c r="F343" s="32">
        <v>0</v>
      </c>
      <c r="G343" s="32">
        <v>23</v>
      </c>
    </row>
    <row r="344" spans="2:7" x14ac:dyDescent="0.15">
      <c r="B344" s="25" t="s">
        <v>1006</v>
      </c>
      <c r="C344" s="32">
        <v>0</v>
      </c>
      <c r="D344" s="32">
        <v>17</v>
      </c>
      <c r="E344" s="32">
        <v>6</v>
      </c>
      <c r="F344" s="32">
        <v>1</v>
      </c>
      <c r="G344" s="32">
        <v>24</v>
      </c>
    </row>
    <row r="345" spans="2:7" x14ac:dyDescent="0.15">
      <c r="B345" s="25" t="s">
        <v>1007</v>
      </c>
      <c r="C345" s="32">
        <v>0</v>
      </c>
      <c r="D345" s="32">
        <v>18</v>
      </c>
      <c r="E345" s="32">
        <v>8</v>
      </c>
      <c r="F345" s="32">
        <v>1</v>
      </c>
      <c r="G345" s="32">
        <v>27</v>
      </c>
    </row>
    <row r="346" spans="2:7" x14ac:dyDescent="0.15">
      <c r="B346" s="25" t="s">
        <v>1009</v>
      </c>
      <c r="C346" s="32">
        <v>0</v>
      </c>
      <c r="D346" s="32">
        <v>23</v>
      </c>
      <c r="E346" s="32">
        <v>11</v>
      </c>
      <c r="F346" s="32">
        <v>0</v>
      </c>
      <c r="G346" s="32">
        <v>34</v>
      </c>
    </row>
    <row r="347" spans="2:7" x14ac:dyDescent="0.15">
      <c r="B347" s="25" t="s">
        <v>1011</v>
      </c>
      <c r="C347" s="32">
        <v>0</v>
      </c>
      <c r="D347" s="32">
        <v>30</v>
      </c>
      <c r="E347" s="32">
        <v>19</v>
      </c>
      <c r="F347" s="32">
        <v>1</v>
      </c>
      <c r="G347" s="32">
        <v>50</v>
      </c>
    </row>
    <row r="348" spans="2:7" x14ac:dyDescent="0.15">
      <c r="B348" s="25" t="s">
        <v>1013</v>
      </c>
      <c r="C348" s="32">
        <v>0</v>
      </c>
      <c r="D348" s="32">
        <v>26</v>
      </c>
      <c r="E348" s="32">
        <v>14</v>
      </c>
      <c r="F348" s="32">
        <v>0</v>
      </c>
      <c r="G348" s="32">
        <v>40</v>
      </c>
    </row>
    <row r="349" spans="2:7" x14ac:dyDescent="0.15">
      <c r="B349" s="25" t="s">
        <v>1016</v>
      </c>
      <c r="C349" s="32">
        <v>0</v>
      </c>
      <c r="D349" s="32">
        <f>$D$134</f>
        <v>5</v>
      </c>
      <c r="E349" s="32">
        <f>$E$134</f>
        <v>7</v>
      </c>
      <c r="F349" s="32">
        <f>$F$134</f>
        <v>0</v>
      </c>
      <c r="G349" s="32">
        <f>$G$134</f>
        <v>13</v>
      </c>
    </row>
    <row r="350" spans="2:7" x14ac:dyDescent="0.15">
      <c r="B350" s="25" t="s">
        <v>1017</v>
      </c>
      <c r="C350" s="32">
        <v>0</v>
      </c>
      <c r="D350" s="32">
        <v>26</v>
      </c>
      <c r="E350" s="32">
        <v>9</v>
      </c>
      <c r="F350" s="32">
        <v>0</v>
      </c>
      <c r="G350" s="32">
        <v>35</v>
      </c>
    </row>
    <row r="351" spans="2:7" x14ac:dyDescent="0.15">
      <c r="B351" s="25" t="s">
        <v>1020</v>
      </c>
      <c r="C351" s="32">
        <v>0</v>
      </c>
      <c r="D351" s="32">
        <v>13</v>
      </c>
      <c r="E351" s="32">
        <v>6</v>
      </c>
      <c r="F351" s="32">
        <v>3</v>
      </c>
      <c r="G351" s="32">
        <f t="shared" ref="G351:G361" si="0">C351+D351+E351+F351</f>
        <v>22</v>
      </c>
    </row>
    <row r="352" spans="2:7" x14ac:dyDescent="0.15">
      <c r="B352" s="25" t="s">
        <v>1021</v>
      </c>
      <c r="C352" s="32">
        <v>0</v>
      </c>
      <c r="D352" s="32">
        <v>14</v>
      </c>
      <c r="E352" s="32">
        <v>14</v>
      </c>
      <c r="F352" s="32">
        <v>2</v>
      </c>
      <c r="G352" s="32">
        <f t="shared" si="0"/>
        <v>30</v>
      </c>
    </row>
    <row r="353" spans="2:7" x14ac:dyDescent="0.15">
      <c r="B353" s="25" t="s">
        <v>1023</v>
      </c>
      <c r="C353" s="32">
        <v>0</v>
      </c>
      <c r="D353" s="32">
        <v>26</v>
      </c>
      <c r="E353" s="32">
        <v>25</v>
      </c>
      <c r="F353" s="32">
        <v>1</v>
      </c>
      <c r="G353" s="32">
        <f t="shared" si="0"/>
        <v>52</v>
      </c>
    </row>
    <row r="354" spans="2:7" x14ac:dyDescent="0.15">
      <c r="B354" s="25" t="s">
        <v>1026</v>
      </c>
      <c r="C354" s="32">
        <v>0</v>
      </c>
      <c r="D354" s="32">
        <v>26</v>
      </c>
      <c r="E354" s="32">
        <v>25</v>
      </c>
      <c r="F354" s="32">
        <v>1</v>
      </c>
      <c r="G354" s="32">
        <f t="shared" si="0"/>
        <v>52</v>
      </c>
    </row>
    <row r="355" spans="2:7" x14ac:dyDescent="0.15">
      <c r="B355" s="25" t="s">
        <v>1027</v>
      </c>
      <c r="C355" s="32">
        <v>0</v>
      </c>
      <c r="D355" s="32">
        <v>22</v>
      </c>
      <c r="E355" s="32">
        <v>24</v>
      </c>
      <c r="F355" s="32">
        <v>6</v>
      </c>
      <c r="G355" s="32">
        <f t="shared" si="0"/>
        <v>52</v>
      </c>
    </row>
    <row r="356" spans="2:7" x14ac:dyDescent="0.15">
      <c r="B356" s="25" t="s">
        <v>1029</v>
      </c>
      <c r="C356" s="32">
        <v>0</v>
      </c>
      <c r="D356" s="32">
        <v>22</v>
      </c>
      <c r="E356" s="32">
        <v>26</v>
      </c>
      <c r="F356" s="32">
        <v>11</v>
      </c>
      <c r="G356" s="32">
        <f t="shared" si="0"/>
        <v>59</v>
      </c>
    </row>
    <row r="357" spans="2:7" x14ac:dyDescent="0.15">
      <c r="B357" s="25" t="s">
        <v>1031</v>
      </c>
      <c r="C357" s="32">
        <v>0</v>
      </c>
      <c r="D357" s="32">
        <v>16</v>
      </c>
      <c r="E357" s="32">
        <v>29</v>
      </c>
      <c r="F357" s="32">
        <v>10</v>
      </c>
      <c r="G357" s="32">
        <f t="shared" si="0"/>
        <v>55</v>
      </c>
    </row>
    <row r="358" spans="2:7" x14ac:dyDescent="0.15">
      <c r="B358" s="25" t="s">
        <v>1033</v>
      </c>
      <c r="C358" s="32">
        <v>0</v>
      </c>
      <c r="D358" s="32">
        <v>16</v>
      </c>
      <c r="E358" s="32">
        <v>29</v>
      </c>
      <c r="F358" s="32">
        <v>10</v>
      </c>
      <c r="G358" s="32">
        <f t="shared" si="0"/>
        <v>55</v>
      </c>
    </row>
    <row r="359" spans="2:7" x14ac:dyDescent="0.15">
      <c r="B359" s="25" t="s">
        <v>1035</v>
      </c>
      <c r="C359" s="32">
        <v>0</v>
      </c>
      <c r="D359" s="32">
        <v>25</v>
      </c>
      <c r="E359" s="32">
        <v>33</v>
      </c>
      <c r="F359" s="32">
        <v>3</v>
      </c>
      <c r="G359" s="32">
        <f t="shared" si="0"/>
        <v>61</v>
      </c>
    </row>
    <row r="360" spans="2:7" x14ac:dyDescent="0.15">
      <c r="B360" s="25" t="s">
        <v>1037</v>
      </c>
      <c r="C360" s="32">
        <v>0</v>
      </c>
      <c r="D360" s="32">
        <v>21</v>
      </c>
      <c r="E360" s="32">
        <v>33</v>
      </c>
      <c r="F360" s="32">
        <v>2</v>
      </c>
      <c r="G360" s="32">
        <f t="shared" si="0"/>
        <v>56</v>
      </c>
    </row>
    <row r="361" spans="2:7" x14ac:dyDescent="0.15">
      <c r="B361" s="25" t="s">
        <v>1039</v>
      </c>
      <c r="C361" s="32">
        <v>0</v>
      </c>
      <c r="D361" s="32">
        <v>30</v>
      </c>
      <c r="E361" s="32">
        <v>36</v>
      </c>
      <c r="F361" s="32">
        <v>4</v>
      </c>
      <c r="G361" s="32">
        <f t="shared" si="0"/>
        <v>70</v>
      </c>
    </row>
    <row r="362" spans="2:7" x14ac:dyDescent="0.15">
      <c r="B362" s="25" t="s">
        <v>1041</v>
      </c>
      <c r="C362" s="32">
        <v>0</v>
      </c>
      <c r="D362" s="32">
        <v>23</v>
      </c>
      <c r="E362" s="32">
        <v>25</v>
      </c>
      <c r="F362" s="32">
        <v>6</v>
      </c>
      <c r="G362" s="32">
        <v>54</v>
      </c>
    </row>
    <row r="363" spans="2:7" x14ac:dyDescent="0.15">
      <c r="B363" s="25" t="s">
        <v>1044</v>
      </c>
      <c r="C363" s="32">
        <v>0</v>
      </c>
      <c r="D363" s="32">
        <v>23</v>
      </c>
      <c r="E363" s="32">
        <v>25</v>
      </c>
      <c r="F363" s="32">
        <v>5</v>
      </c>
      <c r="G363" s="32">
        <v>53</v>
      </c>
    </row>
    <row r="364" spans="2:7" x14ac:dyDescent="0.15">
      <c r="B364" s="25" t="s">
        <v>1047</v>
      </c>
      <c r="C364" s="32">
        <v>0</v>
      </c>
      <c r="D364" s="32">
        <v>21</v>
      </c>
      <c r="E364" s="32">
        <v>21</v>
      </c>
      <c r="F364" s="32">
        <v>3</v>
      </c>
      <c r="G364" s="32">
        <v>45</v>
      </c>
    </row>
    <row r="365" spans="2:7" x14ac:dyDescent="0.15">
      <c r="B365" s="25" t="s">
        <v>1050</v>
      </c>
      <c r="C365" s="32">
        <v>0</v>
      </c>
      <c r="D365" s="32">
        <v>38</v>
      </c>
      <c r="E365" s="32">
        <v>18</v>
      </c>
      <c r="F365" s="32">
        <v>5</v>
      </c>
      <c r="G365" s="32">
        <v>61</v>
      </c>
    </row>
    <row r="366" spans="2:7" x14ac:dyDescent="0.15">
      <c r="B366" s="25" t="s">
        <v>1052</v>
      </c>
      <c r="C366" s="32">
        <v>0</v>
      </c>
      <c r="D366" s="32">
        <v>38</v>
      </c>
      <c r="E366" s="32">
        <v>18</v>
      </c>
      <c r="F366" s="32">
        <v>5</v>
      </c>
      <c r="G366" s="32">
        <v>61</v>
      </c>
    </row>
    <row r="367" spans="2:7" x14ac:dyDescent="0.15">
      <c r="B367" s="25" t="s">
        <v>1056</v>
      </c>
      <c r="C367" s="32">
        <v>0</v>
      </c>
      <c r="D367" s="32">
        <v>33</v>
      </c>
      <c r="E367" s="32">
        <v>15</v>
      </c>
      <c r="F367" s="32">
        <v>5</v>
      </c>
      <c r="G367" s="32">
        <v>53</v>
      </c>
    </row>
    <row r="368" spans="2:7" x14ac:dyDescent="0.15">
      <c r="B368" s="25" t="s">
        <v>1059</v>
      </c>
      <c r="C368" s="32">
        <v>0</v>
      </c>
      <c r="D368" s="32">
        <v>30</v>
      </c>
      <c r="E368" s="32">
        <v>19</v>
      </c>
      <c r="F368" s="32">
        <v>5</v>
      </c>
      <c r="G368" s="32">
        <v>54</v>
      </c>
    </row>
    <row r="369" spans="2:7" x14ac:dyDescent="0.15">
      <c r="B369" s="25" t="s">
        <v>1062</v>
      </c>
      <c r="C369" s="32">
        <v>0</v>
      </c>
      <c r="D369" s="32">
        <v>31</v>
      </c>
      <c r="E369" s="32">
        <v>25</v>
      </c>
      <c r="F369" s="32">
        <v>5</v>
      </c>
      <c r="G369" s="32">
        <v>61</v>
      </c>
    </row>
    <row r="370" spans="2:7" x14ac:dyDescent="0.15">
      <c r="B370" s="25" t="s">
        <v>1065</v>
      </c>
      <c r="C370" s="32">
        <v>0</v>
      </c>
      <c r="D370" s="32">
        <v>20</v>
      </c>
      <c r="E370" s="32">
        <v>22</v>
      </c>
      <c r="F370" s="32">
        <v>4</v>
      </c>
      <c r="G370" s="32">
        <v>46</v>
      </c>
    </row>
    <row r="371" spans="2:7" x14ac:dyDescent="0.15">
      <c r="B371" s="25" t="s">
        <v>1077</v>
      </c>
      <c r="C371" s="32">
        <v>1</v>
      </c>
      <c r="D371" s="32">
        <v>21</v>
      </c>
      <c r="E371" s="32">
        <v>18</v>
      </c>
      <c r="F371" s="32">
        <v>1</v>
      </c>
      <c r="G371" s="32">
        <v>41</v>
      </c>
    </row>
    <row r="372" spans="2:7" x14ac:dyDescent="0.15">
      <c r="B372" s="25" t="s">
        <v>1081</v>
      </c>
      <c r="C372" s="32">
        <v>1</v>
      </c>
      <c r="D372" s="32">
        <v>27</v>
      </c>
      <c r="E372" s="32">
        <v>11</v>
      </c>
      <c r="F372" s="32">
        <v>0</v>
      </c>
      <c r="G372" s="32">
        <v>39</v>
      </c>
    </row>
    <row r="373" spans="2:7" x14ac:dyDescent="0.15">
      <c r="B373" s="25" t="s">
        <v>1084</v>
      </c>
      <c r="C373" s="32">
        <v>1</v>
      </c>
      <c r="D373" s="32">
        <v>14</v>
      </c>
      <c r="E373" s="32">
        <v>14</v>
      </c>
      <c r="F373" s="32">
        <v>0</v>
      </c>
      <c r="G373" s="32">
        <v>29</v>
      </c>
    </row>
    <row r="374" spans="2:7" x14ac:dyDescent="0.15">
      <c r="B374" s="25" t="s">
        <v>1086</v>
      </c>
      <c r="C374" s="32">
        <v>2</v>
      </c>
      <c r="D374" s="32">
        <v>15</v>
      </c>
      <c r="E374" s="32">
        <v>17</v>
      </c>
      <c r="F374" s="32">
        <v>0</v>
      </c>
      <c r="G374" s="32">
        <v>34</v>
      </c>
    </row>
    <row r="375" spans="2:7" x14ac:dyDescent="0.15">
      <c r="B375" s="25" t="s">
        <v>1089</v>
      </c>
      <c r="C375" s="32">
        <v>4</v>
      </c>
      <c r="D375" s="32">
        <v>18</v>
      </c>
      <c r="E375" s="32">
        <v>21</v>
      </c>
      <c r="F375" s="32">
        <v>0</v>
      </c>
      <c r="G375" s="32">
        <v>43</v>
      </c>
    </row>
    <row r="376" spans="2:7" x14ac:dyDescent="0.15">
      <c r="B376" s="25" t="s">
        <v>1092</v>
      </c>
      <c r="C376" s="32">
        <v>10</v>
      </c>
      <c r="D376" s="32">
        <v>10</v>
      </c>
      <c r="E376" s="32">
        <v>18</v>
      </c>
      <c r="F376" s="32">
        <v>0</v>
      </c>
      <c r="G376" s="32">
        <v>38</v>
      </c>
    </row>
    <row r="377" spans="2:7" x14ac:dyDescent="0.15">
      <c r="B377" s="25" t="s">
        <v>1095</v>
      </c>
      <c r="C377" s="32">
        <v>3</v>
      </c>
      <c r="D377" s="32">
        <v>19</v>
      </c>
      <c r="E377" s="32">
        <v>8</v>
      </c>
      <c r="F377" s="32">
        <v>1</v>
      </c>
      <c r="G377" s="32">
        <v>31</v>
      </c>
    </row>
    <row r="378" spans="2:7" x14ac:dyDescent="0.15">
      <c r="B378" s="25" t="s">
        <v>1113</v>
      </c>
      <c r="C378" s="32">
        <v>7</v>
      </c>
      <c r="D378" s="32">
        <v>12</v>
      </c>
      <c r="E378" s="32">
        <v>21</v>
      </c>
      <c r="F378" s="32">
        <v>0</v>
      </c>
      <c r="G378" s="32">
        <v>40</v>
      </c>
    </row>
    <row r="379" spans="2:7" x14ac:dyDescent="0.15">
      <c r="B379" s="25" t="s">
        <v>1116</v>
      </c>
      <c r="C379" s="32">
        <v>10</v>
      </c>
      <c r="D379" s="32">
        <v>14</v>
      </c>
      <c r="E379" s="32">
        <v>9</v>
      </c>
      <c r="F379" s="32">
        <v>1</v>
      </c>
      <c r="G379" s="32">
        <v>34</v>
      </c>
    </row>
    <row r="380" spans="2:7" x14ac:dyDescent="0.15">
      <c r="B380" s="25" t="s">
        <v>1119</v>
      </c>
      <c r="C380" s="32">
        <v>11</v>
      </c>
      <c r="D380" s="32">
        <v>7</v>
      </c>
      <c r="E380" s="32">
        <v>5</v>
      </c>
      <c r="F380" s="32">
        <v>0</v>
      </c>
      <c r="G380" s="32">
        <v>23</v>
      </c>
    </row>
    <row r="381" spans="2:7" x14ac:dyDescent="0.15">
      <c r="B381" s="25" t="s">
        <v>1122</v>
      </c>
      <c r="C381" s="32">
        <v>13</v>
      </c>
      <c r="D381" s="32">
        <v>6</v>
      </c>
      <c r="E381" s="32">
        <v>6</v>
      </c>
      <c r="F381" s="32">
        <v>0</v>
      </c>
      <c r="G381" s="32">
        <v>25</v>
      </c>
    </row>
    <row r="382" spans="2:7" x14ac:dyDescent="0.15">
      <c r="B382" s="25" t="s">
        <v>1125</v>
      </c>
      <c r="C382" s="32">
        <v>10</v>
      </c>
      <c r="D382" s="32">
        <v>2</v>
      </c>
      <c r="E382" s="32">
        <v>8</v>
      </c>
      <c r="F382" s="32">
        <v>0</v>
      </c>
      <c r="G382" s="32">
        <v>20</v>
      </c>
    </row>
    <row r="383" spans="2:7" x14ac:dyDescent="0.15">
      <c r="B383" s="25" t="s">
        <v>1129</v>
      </c>
      <c r="C383" s="32">
        <v>10</v>
      </c>
      <c r="D383" s="32">
        <v>2</v>
      </c>
      <c r="E383" s="32">
        <v>8</v>
      </c>
      <c r="F383" s="32">
        <v>0</v>
      </c>
      <c r="G383" s="32">
        <v>20</v>
      </c>
    </row>
    <row r="384" spans="2:7" x14ac:dyDescent="0.15">
      <c r="B384" s="25" t="s">
        <v>1131</v>
      </c>
      <c r="C384" s="32">
        <v>10</v>
      </c>
      <c r="D384" s="32">
        <v>2</v>
      </c>
      <c r="E384" s="32">
        <v>8</v>
      </c>
      <c r="F384" s="32">
        <v>0</v>
      </c>
      <c r="G384" s="32">
        <v>20</v>
      </c>
    </row>
    <row r="385" spans="1:7" x14ac:dyDescent="0.15">
      <c r="B385" s="25" t="s">
        <v>1133</v>
      </c>
      <c r="C385" s="32">
        <v>8</v>
      </c>
      <c r="D385" s="32">
        <v>9</v>
      </c>
      <c r="E385" s="32">
        <v>10</v>
      </c>
      <c r="F385" s="32">
        <v>0</v>
      </c>
      <c r="G385" s="32">
        <v>27</v>
      </c>
    </row>
    <row r="386" spans="1:7" x14ac:dyDescent="0.15">
      <c r="B386" s="25" t="s">
        <v>1137</v>
      </c>
      <c r="C386" s="32">
        <v>8</v>
      </c>
      <c r="D386" s="32">
        <v>9</v>
      </c>
      <c r="E386" s="32">
        <v>10</v>
      </c>
      <c r="F386" s="32">
        <v>0</v>
      </c>
      <c r="G386" s="32">
        <v>27</v>
      </c>
    </row>
    <row r="387" spans="1:7" x14ac:dyDescent="0.15">
      <c r="B387" s="25" t="s">
        <v>1140</v>
      </c>
      <c r="C387" s="32">
        <v>7</v>
      </c>
      <c r="D387" s="32">
        <v>13</v>
      </c>
      <c r="E387" s="32">
        <v>15</v>
      </c>
      <c r="F387" s="32">
        <v>0</v>
      </c>
      <c r="G387" s="32">
        <v>35</v>
      </c>
    </row>
    <row r="388" spans="1:7" x14ac:dyDescent="0.15">
      <c r="B388" s="25" t="s">
        <v>1143</v>
      </c>
      <c r="C388" s="32">
        <v>28</v>
      </c>
      <c r="D388" s="32">
        <v>9</v>
      </c>
      <c r="E388" s="32">
        <v>2</v>
      </c>
      <c r="F388" s="32">
        <v>0</v>
      </c>
      <c r="G388" s="32">
        <v>39</v>
      </c>
    </row>
    <row r="389" spans="1:7" x14ac:dyDescent="0.15">
      <c r="B389" s="25" t="s">
        <v>1146</v>
      </c>
      <c r="C389" s="32">
        <v>16</v>
      </c>
      <c r="D389" s="32">
        <v>10</v>
      </c>
      <c r="E389" s="32">
        <v>5</v>
      </c>
      <c r="F389" s="32">
        <v>0</v>
      </c>
      <c r="G389" s="32">
        <v>31</v>
      </c>
    </row>
    <row r="390" spans="1:7" x14ac:dyDescent="0.15">
      <c r="B390" s="25" t="s">
        <v>1153</v>
      </c>
      <c r="C390" s="32">
        <v>17</v>
      </c>
      <c r="D390" s="32">
        <v>12</v>
      </c>
      <c r="E390" s="32">
        <v>7</v>
      </c>
      <c r="F390" s="32">
        <v>0</v>
      </c>
      <c r="G390" s="32">
        <v>36</v>
      </c>
    </row>
    <row r="391" spans="1:7" x14ac:dyDescent="0.15">
      <c r="B391" s="25" t="s">
        <v>1161</v>
      </c>
      <c r="C391" s="32">
        <v>12</v>
      </c>
      <c r="D391" s="32">
        <v>9</v>
      </c>
      <c r="E391" s="32">
        <v>8</v>
      </c>
      <c r="F391" s="32">
        <v>1</v>
      </c>
      <c r="G391" s="32">
        <v>36</v>
      </c>
    </row>
    <row r="392" spans="1:7" x14ac:dyDescent="0.15">
      <c r="B392" s="25" t="s">
        <v>1171</v>
      </c>
      <c r="C392" s="32">
        <v>11</v>
      </c>
      <c r="D392" s="32">
        <v>12</v>
      </c>
      <c r="E392" s="32">
        <v>1</v>
      </c>
      <c r="F392" s="32">
        <v>0</v>
      </c>
      <c r="G392" s="32">
        <v>24</v>
      </c>
    </row>
    <row r="393" spans="1:7" x14ac:dyDescent="0.15">
      <c r="B393" s="25" t="s">
        <v>1176</v>
      </c>
      <c r="C393" s="32">
        <v>3</v>
      </c>
      <c r="D393" s="32">
        <v>6</v>
      </c>
      <c r="E393" s="32">
        <v>1</v>
      </c>
      <c r="F393" s="32">
        <v>0</v>
      </c>
      <c r="G393" s="32">
        <v>10</v>
      </c>
    </row>
    <row r="394" spans="1:7" x14ac:dyDescent="0.15">
      <c r="B394" s="25" t="s">
        <v>1179</v>
      </c>
      <c r="C394" s="32">
        <v>13</v>
      </c>
      <c r="D394" s="32">
        <v>5</v>
      </c>
      <c r="E394" s="32">
        <v>3</v>
      </c>
      <c r="F394" s="32">
        <v>0</v>
      </c>
      <c r="G394" s="32">
        <v>21</v>
      </c>
    </row>
    <row r="395" spans="1:7" x14ac:dyDescent="0.15">
      <c r="B395" s="25" t="s">
        <v>1181</v>
      </c>
      <c r="C395" s="32">
        <v>14</v>
      </c>
      <c r="D395" s="32">
        <v>7</v>
      </c>
      <c r="E395" s="32">
        <v>3</v>
      </c>
      <c r="F395" s="32">
        <v>0</v>
      </c>
      <c r="G395" s="32">
        <v>24</v>
      </c>
    </row>
    <row r="396" spans="1:7" x14ac:dyDescent="0.15">
      <c r="B396" s="25" t="s">
        <v>1186</v>
      </c>
      <c r="C396" s="32">
        <v>11</v>
      </c>
      <c r="D396" s="32">
        <v>6</v>
      </c>
      <c r="E396" s="32">
        <v>10</v>
      </c>
      <c r="F396" s="32">
        <v>0</v>
      </c>
      <c r="G396" s="32">
        <v>27</v>
      </c>
    </row>
    <row r="397" spans="1:7" x14ac:dyDescent="0.15">
      <c r="B397" s="25" t="s">
        <v>1188</v>
      </c>
      <c r="C397" s="32">
        <v>8</v>
      </c>
      <c r="D397" s="32">
        <v>9</v>
      </c>
      <c r="E397" s="32">
        <v>6</v>
      </c>
      <c r="F397" s="32">
        <v>0</v>
      </c>
      <c r="G397" s="32">
        <v>23</v>
      </c>
    </row>
    <row r="398" spans="1:7" x14ac:dyDescent="0.15">
      <c r="B398" s="25" t="s">
        <v>1193</v>
      </c>
      <c r="C398" s="32">
        <v>2</v>
      </c>
      <c r="D398" s="32">
        <v>8</v>
      </c>
      <c r="E398" s="32">
        <v>3</v>
      </c>
      <c r="F398" s="32">
        <v>0</v>
      </c>
      <c r="G398" s="32">
        <v>13</v>
      </c>
    </row>
    <row r="399" spans="1:7" x14ac:dyDescent="0.15">
      <c r="B399" s="25" t="s">
        <v>1196</v>
      </c>
      <c r="C399" s="32">
        <v>7</v>
      </c>
      <c r="D399" s="32">
        <v>10</v>
      </c>
      <c r="E399" s="32">
        <v>5</v>
      </c>
      <c r="F399" s="32">
        <v>0</v>
      </c>
      <c r="G399" s="32">
        <v>22</v>
      </c>
    </row>
    <row r="400" spans="1:7" x14ac:dyDescent="0.15">
      <c r="A400" s="328"/>
      <c r="B400" s="25" t="s">
        <v>1199</v>
      </c>
      <c r="C400" s="32">
        <v>6</v>
      </c>
      <c r="D400" s="32">
        <v>8</v>
      </c>
      <c r="E400" s="32">
        <v>3</v>
      </c>
      <c r="F400" s="32">
        <v>0</v>
      </c>
      <c r="G400" s="32">
        <v>17</v>
      </c>
    </row>
    <row r="401" spans="1:7" x14ac:dyDescent="0.15">
      <c r="A401" s="328"/>
      <c r="B401" s="25" t="s">
        <v>1203</v>
      </c>
      <c r="C401" s="32">
        <v>2</v>
      </c>
      <c r="D401" s="32">
        <v>3</v>
      </c>
      <c r="E401" s="32">
        <v>6</v>
      </c>
      <c r="F401" s="32">
        <v>0</v>
      </c>
      <c r="G401" s="32">
        <v>11</v>
      </c>
    </row>
    <row r="402" spans="1:7" x14ac:dyDescent="0.15">
      <c r="A402" s="328"/>
      <c r="B402" s="25" t="s">
        <v>1206</v>
      </c>
      <c r="C402" s="32">
        <v>5</v>
      </c>
      <c r="D402" s="32">
        <v>3</v>
      </c>
      <c r="E402" s="32">
        <v>2</v>
      </c>
      <c r="F402" s="32">
        <v>0</v>
      </c>
      <c r="G402" s="32">
        <v>10</v>
      </c>
    </row>
    <row r="403" spans="1:7" x14ac:dyDescent="0.15">
      <c r="A403" s="345"/>
      <c r="B403" s="25" t="s">
        <v>1208</v>
      </c>
      <c r="C403" s="32">
        <v>3</v>
      </c>
      <c r="D403" s="32">
        <v>6</v>
      </c>
      <c r="E403" s="32">
        <v>6</v>
      </c>
      <c r="F403" s="32">
        <v>1</v>
      </c>
      <c r="G403" s="32">
        <v>16</v>
      </c>
    </row>
    <row r="404" spans="1:7" x14ac:dyDescent="0.15">
      <c r="A404" s="345"/>
      <c r="B404" s="25" t="s">
        <v>1213</v>
      </c>
      <c r="C404" s="32">
        <v>5</v>
      </c>
      <c r="D404" s="32">
        <v>4</v>
      </c>
      <c r="E404" s="32">
        <v>8</v>
      </c>
      <c r="F404" s="32">
        <v>0</v>
      </c>
      <c r="G404" s="32">
        <v>17</v>
      </c>
    </row>
    <row r="405" spans="1:7" x14ac:dyDescent="0.15">
      <c r="A405" s="345"/>
      <c r="B405" s="25" t="s">
        <v>1214</v>
      </c>
      <c r="C405" s="32">
        <v>6</v>
      </c>
      <c r="D405" s="32">
        <v>5</v>
      </c>
      <c r="E405" s="32">
        <v>2</v>
      </c>
      <c r="F405" s="32">
        <v>0</v>
      </c>
      <c r="G405" s="32">
        <v>13</v>
      </c>
    </row>
    <row r="406" spans="1:7" x14ac:dyDescent="0.15">
      <c r="A406" s="345"/>
      <c r="B406" s="25" t="s">
        <v>1217</v>
      </c>
      <c r="C406" s="32">
        <v>3</v>
      </c>
      <c r="D406" s="32">
        <v>1</v>
      </c>
      <c r="E406" s="32">
        <v>6</v>
      </c>
      <c r="F406" s="32">
        <v>0</v>
      </c>
      <c r="G406" s="32">
        <v>10</v>
      </c>
    </row>
    <row r="407" spans="1:7" x14ac:dyDescent="0.15">
      <c r="A407" s="345"/>
      <c r="B407" s="25" t="s">
        <v>1221</v>
      </c>
      <c r="C407" s="32">
        <v>4</v>
      </c>
      <c r="D407" s="32">
        <v>2</v>
      </c>
      <c r="E407" s="32">
        <v>7</v>
      </c>
      <c r="F407" s="32">
        <v>0</v>
      </c>
      <c r="G407" s="32">
        <v>13</v>
      </c>
    </row>
    <row r="408" spans="1:7" x14ac:dyDescent="0.15">
      <c r="A408" s="345"/>
      <c r="B408" s="25" t="s">
        <v>1224</v>
      </c>
      <c r="C408" s="32">
        <v>3</v>
      </c>
      <c r="D408" s="32">
        <v>8</v>
      </c>
      <c r="E408" s="32">
        <v>7</v>
      </c>
      <c r="F408" s="32">
        <v>2</v>
      </c>
      <c r="G408" s="32">
        <v>20</v>
      </c>
    </row>
    <row r="409" spans="1:7" x14ac:dyDescent="0.15">
      <c r="A409" s="345"/>
      <c r="B409" s="25" t="s">
        <v>1228</v>
      </c>
      <c r="C409" s="32">
        <v>3</v>
      </c>
      <c r="D409" s="32">
        <v>8</v>
      </c>
      <c r="E409" s="32">
        <v>7</v>
      </c>
      <c r="F409" s="32">
        <v>2</v>
      </c>
      <c r="G409" s="32">
        <v>20</v>
      </c>
    </row>
    <row r="410" spans="1:7" x14ac:dyDescent="0.15">
      <c r="A410" s="345"/>
      <c r="B410" s="355" t="s">
        <v>1231</v>
      </c>
      <c r="C410" s="32">
        <v>7</v>
      </c>
      <c r="D410" s="32">
        <v>7</v>
      </c>
      <c r="E410" s="32">
        <v>8</v>
      </c>
      <c r="F410" s="32">
        <v>3</v>
      </c>
      <c r="G410" s="32">
        <v>25</v>
      </c>
    </row>
    <row r="411" spans="1:7" x14ac:dyDescent="0.15">
      <c r="A411" s="345"/>
      <c r="B411" s="355" t="s">
        <v>1234</v>
      </c>
      <c r="C411" s="32">
        <v>6</v>
      </c>
      <c r="D411" s="32">
        <v>5</v>
      </c>
      <c r="E411" s="32">
        <v>4</v>
      </c>
      <c r="F411" s="32">
        <v>5</v>
      </c>
      <c r="G411" s="32">
        <v>20</v>
      </c>
    </row>
    <row r="412" spans="1:7" x14ac:dyDescent="0.15">
      <c r="A412" s="345"/>
      <c r="B412" s="355" t="s">
        <v>1238</v>
      </c>
      <c r="C412" s="32">
        <v>6</v>
      </c>
      <c r="D412" s="32">
        <v>8</v>
      </c>
      <c r="E412" s="32">
        <v>6</v>
      </c>
      <c r="F412" s="32">
        <v>2</v>
      </c>
      <c r="G412" s="32">
        <v>22</v>
      </c>
    </row>
    <row r="413" spans="1:7" x14ac:dyDescent="0.15">
      <c r="A413" s="345"/>
      <c r="B413" s="355" t="s">
        <v>1241</v>
      </c>
      <c r="C413" s="32">
        <v>3</v>
      </c>
      <c r="D413" s="32">
        <v>6</v>
      </c>
      <c r="E413" s="32">
        <v>8</v>
      </c>
      <c r="F413" s="32">
        <v>0</v>
      </c>
      <c r="G413" s="32">
        <v>17</v>
      </c>
    </row>
    <row r="414" spans="1:7" x14ac:dyDescent="0.15">
      <c r="A414" s="345"/>
      <c r="B414" s="355" t="s">
        <v>1244</v>
      </c>
      <c r="C414" s="32">
        <v>4</v>
      </c>
      <c r="D414" s="32">
        <v>7</v>
      </c>
      <c r="E414" s="32">
        <v>9</v>
      </c>
      <c r="F414" s="32">
        <v>1</v>
      </c>
      <c r="G414" s="32">
        <v>21</v>
      </c>
    </row>
    <row r="415" spans="1:7" x14ac:dyDescent="0.15">
      <c r="A415" s="345"/>
      <c r="B415" s="355" t="s">
        <v>1247</v>
      </c>
      <c r="C415" s="32">
        <v>3</v>
      </c>
      <c r="D415" s="32">
        <v>7</v>
      </c>
      <c r="E415" s="32">
        <v>8</v>
      </c>
      <c r="F415" s="32">
        <v>1</v>
      </c>
      <c r="G415" s="32">
        <v>19</v>
      </c>
    </row>
    <row r="416" spans="1:7" x14ac:dyDescent="0.15">
      <c r="A416" s="345"/>
      <c r="B416" s="355" t="s">
        <v>1249</v>
      </c>
      <c r="C416" s="32">
        <v>6</v>
      </c>
      <c r="D416" s="32">
        <v>1</v>
      </c>
      <c r="E416" s="32">
        <v>3</v>
      </c>
      <c r="F416" s="32">
        <v>1</v>
      </c>
      <c r="G416" s="32">
        <v>11</v>
      </c>
    </row>
    <row r="417" spans="1:7" x14ac:dyDescent="0.15">
      <c r="A417" s="345"/>
      <c r="B417" s="355" t="s">
        <v>1251</v>
      </c>
      <c r="C417" s="32">
        <v>6</v>
      </c>
      <c r="D417" s="32">
        <v>7</v>
      </c>
      <c r="E417" s="32">
        <v>9</v>
      </c>
      <c r="F417" s="32">
        <v>1</v>
      </c>
      <c r="G417" s="32">
        <v>23</v>
      </c>
    </row>
    <row r="418" spans="1:7" x14ac:dyDescent="0.15">
      <c r="A418" s="345"/>
      <c r="B418" s="355" t="s">
        <v>1253</v>
      </c>
      <c r="C418" s="32">
        <v>6</v>
      </c>
      <c r="D418" s="32">
        <v>8</v>
      </c>
      <c r="E418" s="32">
        <v>13</v>
      </c>
      <c r="F418" s="32">
        <v>2</v>
      </c>
      <c r="G418" s="32">
        <v>29</v>
      </c>
    </row>
    <row r="419" spans="1:7" x14ac:dyDescent="0.15">
      <c r="A419" s="345"/>
      <c r="B419" s="355" t="s">
        <v>1255</v>
      </c>
      <c r="C419" s="32">
        <v>0</v>
      </c>
      <c r="D419" s="32">
        <v>14</v>
      </c>
      <c r="E419" s="32">
        <v>15</v>
      </c>
      <c r="F419" s="32">
        <v>1</v>
      </c>
      <c r="G419" s="32">
        <v>30</v>
      </c>
    </row>
    <row r="420" spans="1:7" x14ac:dyDescent="0.15">
      <c r="A420" s="345"/>
      <c r="B420" s="355" t="s">
        <v>1257</v>
      </c>
      <c r="C420" s="32">
        <v>6</v>
      </c>
      <c r="D420" s="32">
        <v>6</v>
      </c>
      <c r="E420" s="32">
        <v>8</v>
      </c>
      <c r="F420" s="32">
        <v>1</v>
      </c>
      <c r="G420" s="32">
        <v>21</v>
      </c>
    </row>
    <row r="421" spans="1:7" x14ac:dyDescent="0.15">
      <c r="A421" s="365"/>
      <c r="B421" s="367" t="s">
        <v>1259</v>
      </c>
      <c r="C421" s="368">
        <v>8</v>
      </c>
      <c r="D421" s="368">
        <v>8</v>
      </c>
      <c r="E421" s="368">
        <v>15</v>
      </c>
      <c r="F421" s="368">
        <v>0</v>
      </c>
      <c r="G421" s="368">
        <v>31</v>
      </c>
    </row>
    <row r="422" spans="1:7" x14ac:dyDescent="0.15">
      <c r="A422" s="365"/>
      <c r="B422" s="367" t="s">
        <v>1262</v>
      </c>
      <c r="C422" s="368">
        <v>7</v>
      </c>
      <c r="D422" s="368">
        <v>4</v>
      </c>
      <c r="E422" s="368">
        <v>15</v>
      </c>
      <c r="F422" s="368">
        <v>0</v>
      </c>
      <c r="G422" s="368">
        <v>26</v>
      </c>
    </row>
    <row r="423" spans="1:7" x14ac:dyDescent="0.15">
      <c r="A423" s="365"/>
      <c r="B423" s="367" t="s">
        <v>1263</v>
      </c>
      <c r="C423" s="368">
        <v>7</v>
      </c>
      <c r="D423" s="368">
        <v>2</v>
      </c>
      <c r="E423" s="368">
        <v>11</v>
      </c>
      <c r="F423" s="368">
        <v>0</v>
      </c>
      <c r="G423" s="368">
        <v>20</v>
      </c>
    </row>
    <row r="424" spans="1:7" x14ac:dyDescent="0.15">
      <c r="A424" s="365"/>
      <c r="B424" s="367" t="s">
        <v>1265</v>
      </c>
      <c r="C424" s="368">
        <v>5</v>
      </c>
      <c r="D424" s="368">
        <v>3</v>
      </c>
      <c r="E424" s="368">
        <v>12</v>
      </c>
      <c r="F424" s="368">
        <v>0</v>
      </c>
      <c r="G424" s="368">
        <v>20</v>
      </c>
    </row>
    <row r="425" spans="1:7" x14ac:dyDescent="0.15">
      <c r="A425" s="365"/>
      <c r="B425" s="367" t="s">
        <v>1267</v>
      </c>
      <c r="C425" s="368">
        <v>1</v>
      </c>
      <c r="D425" s="368">
        <v>2</v>
      </c>
      <c r="E425" s="368">
        <v>11</v>
      </c>
      <c r="F425" s="368">
        <v>1</v>
      </c>
      <c r="G425" s="368">
        <v>15</v>
      </c>
    </row>
    <row r="426" spans="1:7" x14ac:dyDescent="0.15">
      <c r="A426" s="365"/>
      <c r="B426" s="367" t="s">
        <v>1269</v>
      </c>
      <c r="C426" s="368">
        <v>9</v>
      </c>
      <c r="D426" s="368">
        <v>9</v>
      </c>
      <c r="E426" s="368">
        <v>9</v>
      </c>
      <c r="F426" s="368">
        <v>0</v>
      </c>
      <c r="G426" s="368">
        <v>27</v>
      </c>
    </row>
    <row r="427" spans="1:7" x14ac:dyDescent="0.15">
      <c r="A427" s="365"/>
      <c r="B427" s="367" t="s">
        <v>1271</v>
      </c>
      <c r="C427" s="368">
        <v>9</v>
      </c>
      <c r="D427" s="368">
        <v>10</v>
      </c>
      <c r="E427" s="368">
        <v>5</v>
      </c>
      <c r="F427" s="368">
        <v>0</v>
      </c>
      <c r="G427" s="368">
        <v>24</v>
      </c>
    </row>
    <row r="428" spans="1:7" x14ac:dyDescent="0.15">
      <c r="A428" s="365"/>
      <c r="B428" s="367" t="s">
        <v>1273</v>
      </c>
      <c r="C428" s="368">
        <v>7</v>
      </c>
      <c r="D428" s="368">
        <v>6</v>
      </c>
      <c r="E428" s="368">
        <v>8</v>
      </c>
      <c r="F428" s="368">
        <v>1</v>
      </c>
      <c r="G428" s="368">
        <v>22</v>
      </c>
    </row>
    <row r="429" spans="1:7" x14ac:dyDescent="0.15">
      <c r="A429" s="365"/>
      <c r="B429" s="367" t="s">
        <v>1276</v>
      </c>
      <c r="C429" s="368">
        <v>6</v>
      </c>
      <c r="D429" s="368">
        <v>7</v>
      </c>
      <c r="E429" s="368">
        <v>7</v>
      </c>
      <c r="F429" s="368">
        <v>0</v>
      </c>
      <c r="G429" s="368">
        <v>20</v>
      </c>
    </row>
    <row r="430" spans="1:7" x14ac:dyDescent="0.15">
      <c r="A430" s="365"/>
      <c r="B430" s="367" t="s">
        <v>1277</v>
      </c>
      <c r="C430" s="368">
        <v>8</v>
      </c>
      <c r="D430" s="368">
        <v>2</v>
      </c>
      <c r="E430" s="368">
        <v>5</v>
      </c>
      <c r="F430" s="368">
        <v>0</v>
      </c>
      <c r="G430" s="368">
        <v>15</v>
      </c>
    </row>
    <row r="431" spans="1:7" x14ac:dyDescent="0.15">
      <c r="A431" s="389"/>
      <c r="B431" s="367" t="s">
        <v>1279</v>
      </c>
      <c r="C431" s="368">
        <f>$C$134</f>
        <v>1</v>
      </c>
      <c r="D431" s="368">
        <f>$D$134</f>
        <v>5</v>
      </c>
      <c r="E431" s="368">
        <f>$E$134</f>
        <v>7</v>
      </c>
      <c r="F431" s="368">
        <f>$F$134</f>
        <v>0</v>
      </c>
      <c r="G431" s="368">
        <f>$G$134</f>
        <v>13</v>
      </c>
    </row>
    <row r="433" spans="1:7" x14ac:dyDescent="0.15">
      <c r="B433" s="33" t="s">
        <v>511</v>
      </c>
      <c r="C433" s="34">
        <f>SUM(C431-C430)/C430</f>
        <v>-0.875</v>
      </c>
      <c r="D433" s="34">
        <f t="shared" ref="D433:G433" si="1">SUM(D431-D430)/D430</f>
        <v>1.5</v>
      </c>
      <c r="E433" s="34">
        <f t="shared" si="1"/>
        <v>0.4</v>
      </c>
      <c r="F433" s="34" t="e">
        <f t="shared" si="1"/>
        <v>#DIV/0!</v>
      </c>
      <c r="G433" s="34">
        <f t="shared" si="1"/>
        <v>-0.13333333333333333</v>
      </c>
    </row>
    <row r="434" spans="1:7" x14ac:dyDescent="0.15">
      <c r="B434" s="33" t="s">
        <v>512</v>
      </c>
      <c r="C434" s="34">
        <f>SUM(C431-C428)/C428</f>
        <v>-0.8571428571428571</v>
      </c>
      <c r="D434" s="34">
        <f t="shared" ref="D434:G434" si="2">SUM(D431-D428)/D428</f>
        <v>-0.16666666666666666</v>
      </c>
      <c r="E434" s="34">
        <f t="shared" si="2"/>
        <v>-0.125</v>
      </c>
      <c r="F434" s="34">
        <f t="shared" si="2"/>
        <v>-1</v>
      </c>
      <c r="G434" s="34">
        <f t="shared" si="2"/>
        <v>-0.40909090909090912</v>
      </c>
    </row>
    <row r="437" spans="1:7" ht="24" x14ac:dyDescent="0.15">
      <c r="A437" s="24" t="s">
        <v>162</v>
      </c>
      <c r="B437" s="25" t="s">
        <v>186</v>
      </c>
      <c r="C437" s="98" t="s">
        <v>1068</v>
      </c>
      <c r="D437" s="26" t="s">
        <v>1069</v>
      </c>
      <c r="E437" s="26" t="s">
        <v>1070</v>
      </c>
      <c r="F437" s="26" t="s">
        <v>1071</v>
      </c>
      <c r="G437" s="26" t="s">
        <v>160</v>
      </c>
    </row>
    <row r="438" spans="1:7" x14ac:dyDescent="0.15">
      <c r="B438" s="25" t="s">
        <v>332</v>
      </c>
      <c r="C438" s="32">
        <v>0</v>
      </c>
      <c r="D438" s="32">
        <v>16</v>
      </c>
      <c r="E438" s="32">
        <v>10</v>
      </c>
      <c r="F438" s="32">
        <v>1</v>
      </c>
      <c r="G438" s="32">
        <v>27</v>
      </c>
    </row>
    <row r="439" spans="1:7" x14ac:dyDescent="0.15">
      <c r="B439" s="25" t="s">
        <v>333</v>
      </c>
      <c r="C439" s="32">
        <v>0</v>
      </c>
      <c r="D439" s="32">
        <v>14</v>
      </c>
      <c r="E439" s="32">
        <v>12</v>
      </c>
      <c r="F439" s="32">
        <v>0</v>
      </c>
      <c r="G439" s="32">
        <v>26</v>
      </c>
    </row>
    <row r="440" spans="1:7" x14ac:dyDescent="0.15">
      <c r="B440" s="25" t="s">
        <v>334</v>
      </c>
      <c r="C440" s="32">
        <v>0</v>
      </c>
      <c r="D440" s="32">
        <v>10</v>
      </c>
      <c r="E440" s="32">
        <v>10</v>
      </c>
      <c r="F440" s="32">
        <v>0</v>
      </c>
      <c r="G440" s="32">
        <v>20</v>
      </c>
    </row>
    <row r="441" spans="1:7" x14ac:dyDescent="0.15">
      <c r="B441" s="25" t="s">
        <v>335</v>
      </c>
      <c r="C441" s="32">
        <v>0</v>
      </c>
      <c r="D441" s="32">
        <v>22</v>
      </c>
      <c r="E441" s="32">
        <v>5</v>
      </c>
      <c r="F441" s="32">
        <v>1</v>
      </c>
      <c r="G441" s="32">
        <v>28</v>
      </c>
    </row>
    <row r="442" spans="1:7" x14ac:dyDescent="0.15">
      <c r="B442" s="25" t="s">
        <v>336</v>
      </c>
      <c r="C442" s="32">
        <v>0</v>
      </c>
      <c r="D442" s="32">
        <v>20</v>
      </c>
      <c r="E442" s="32">
        <v>11</v>
      </c>
      <c r="F442" s="32">
        <v>0</v>
      </c>
      <c r="G442" s="32">
        <v>31</v>
      </c>
    </row>
    <row r="443" spans="1:7" x14ac:dyDescent="0.15">
      <c r="B443" s="25" t="s">
        <v>337</v>
      </c>
      <c r="C443" s="32">
        <v>0</v>
      </c>
      <c r="D443" s="32">
        <v>11</v>
      </c>
      <c r="E443" s="32">
        <v>10</v>
      </c>
      <c r="F443" s="32">
        <v>0</v>
      </c>
      <c r="G443" s="32">
        <v>21</v>
      </c>
    </row>
    <row r="444" spans="1:7" x14ac:dyDescent="0.15">
      <c r="B444" s="25" t="s">
        <v>338</v>
      </c>
      <c r="C444" s="32">
        <v>0</v>
      </c>
      <c r="D444" s="32">
        <v>12</v>
      </c>
      <c r="E444" s="32">
        <v>12</v>
      </c>
      <c r="F444" s="32">
        <v>0</v>
      </c>
      <c r="G444" s="32">
        <v>24</v>
      </c>
    </row>
    <row r="445" spans="1:7" x14ac:dyDescent="0.15">
      <c r="B445" s="25" t="s">
        <v>339</v>
      </c>
      <c r="C445" s="32">
        <v>0</v>
      </c>
      <c r="D445" s="32">
        <v>20</v>
      </c>
      <c r="E445" s="32">
        <v>11</v>
      </c>
      <c r="F445" s="32">
        <v>1</v>
      </c>
      <c r="G445" s="32">
        <v>32</v>
      </c>
    </row>
    <row r="446" spans="1:7" x14ac:dyDescent="0.15">
      <c r="B446" s="25" t="s">
        <v>340</v>
      </c>
      <c r="C446" s="32">
        <v>0</v>
      </c>
      <c r="D446" s="32">
        <v>26</v>
      </c>
      <c r="E446" s="32">
        <v>8</v>
      </c>
      <c r="F446" s="32">
        <v>1</v>
      </c>
      <c r="G446" s="32">
        <v>35</v>
      </c>
    </row>
    <row r="447" spans="1:7" x14ac:dyDescent="0.15">
      <c r="B447" s="25" t="s">
        <v>341</v>
      </c>
      <c r="C447" s="32">
        <v>0</v>
      </c>
      <c r="D447" s="32">
        <v>20</v>
      </c>
      <c r="E447" s="32">
        <v>16</v>
      </c>
      <c r="F447" s="32">
        <v>2</v>
      </c>
      <c r="G447" s="32">
        <v>38</v>
      </c>
    </row>
    <row r="448" spans="1:7" x14ac:dyDescent="0.15">
      <c r="B448" s="25" t="s">
        <v>342</v>
      </c>
      <c r="C448" s="32">
        <v>0</v>
      </c>
      <c r="D448" s="32">
        <v>19</v>
      </c>
      <c r="E448" s="32">
        <v>16</v>
      </c>
      <c r="F448" s="32">
        <v>2</v>
      </c>
      <c r="G448" s="32">
        <v>37</v>
      </c>
    </row>
    <row r="449" spans="2:7" x14ac:dyDescent="0.15">
      <c r="B449" s="25" t="s">
        <v>343</v>
      </c>
      <c r="C449" s="32">
        <v>0</v>
      </c>
      <c r="D449" s="32">
        <v>19</v>
      </c>
      <c r="E449" s="32">
        <v>16</v>
      </c>
      <c r="F449" s="32">
        <v>2</v>
      </c>
      <c r="G449" s="32">
        <v>37</v>
      </c>
    </row>
    <row r="450" spans="2:7" x14ac:dyDescent="0.15">
      <c r="B450" s="25" t="s">
        <v>344</v>
      </c>
      <c r="C450" s="32">
        <v>0</v>
      </c>
      <c r="D450" s="32">
        <v>21</v>
      </c>
      <c r="E450" s="32">
        <v>10</v>
      </c>
      <c r="F450" s="32">
        <v>2</v>
      </c>
      <c r="G450" s="32">
        <v>33</v>
      </c>
    </row>
    <row r="451" spans="2:7" x14ac:dyDescent="0.15">
      <c r="B451" s="25" t="s">
        <v>345</v>
      </c>
      <c r="C451" s="32">
        <v>0</v>
      </c>
      <c r="D451" s="32">
        <v>17</v>
      </c>
      <c r="E451" s="32">
        <v>7</v>
      </c>
      <c r="F451" s="32">
        <v>1</v>
      </c>
      <c r="G451" s="32">
        <v>25</v>
      </c>
    </row>
    <row r="452" spans="2:7" x14ac:dyDescent="0.15">
      <c r="B452" s="25" t="s">
        <v>346</v>
      </c>
      <c r="C452" s="32">
        <v>0</v>
      </c>
      <c r="D452" s="32">
        <v>19</v>
      </c>
      <c r="E452" s="32">
        <v>14</v>
      </c>
      <c r="F452" s="32">
        <v>2</v>
      </c>
      <c r="G452" s="32">
        <v>35</v>
      </c>
    </row>
    <row r="453" spans="2:7" x14ac:dyDescent="0.15">
      <c r="B453" s="25" t="s">
        <v>347</v>
      </c>
      <c r="C453" s="32">
        <v>0</v>
      </c>
      <c r="D453" s="32">
        <v>15</v>
      </c>
      <c r="E453" s="32">
        <v>11</v>
      </c>
      <c r="F453" s="32">
        <v>0</v>
      </c>
      <c r="G453" s="32">
        <v>26</v>
      </c>
    </row>
    <row r="454" spans="2:7" x14ac:dyDescent="0.15">
      <c r="B454" s="25" t="s">
        <v>348</v>
      </c>
      <c r="C454" s="32">
        <v>0</v>
      </c>
      <c r="D454" s="32">
        <v>21</v>
      </c>
      <c r="E454" s="32">
        <v>14</v>
      </c>
      <c r="F454" s="32">
        <v>2</v>
      </c>
      <c r="G454" s="32">
        <v>37</v>
      </c>
    </row>
    <row r="455" spans="2:7" x14ac:dyDescent="0.15">
      <c r="B455" s="25" t="s">
        <v>349</v>
      </c>
      <c r="C455" s="32">
        <v>0</v>
      </c>
      <c r="D455" s="32">
        <v>29</v>
      </c>
      <c r="E455" s="32">
        <v>8</v>
      </c>
      <c r="F455" s="32">
        <v>4</v>
      </c>
      <c r="G455" s="32">
        <v>41</v>
      </c>
    </row>
    <row r="456" spans="2:7" x14ac:dyDescent="0.15">
      <c r="B456" s="25" t="s">
        <v>350</v>
      </c>
      <c r="C456" s="32">
        <v>0</v>
      </c>
      <c r="D456" s="32">
        <v>23</v>
      </c>
      <c r="E456" s="32">
        <v>14</v>
      </c>
      <c r="F456" s="32">
        <v>2</v>
      </c>
      <c r="G456" s="32">
        <v>39</v>
      </c>
    </row>
    <row r="457" spans="2:7" x14ac:dyDescent="0.15">
      <c r="B457" s="25" t="s">
        <v>351</v>
      </c>
      <c r="C457" s="32">
        <v>0</v>
      </c>
      <c r="D457" s="32">
        <v>21</v>
      </c>
      <c r="E457" s="32">
        <v>9</v>
      </c>
      <c r="F457" s="32">
        <v>0</v>
      </c>
      <c r="G457" s="32">
        <v>30</v>
      </c>
    </row>
    <row r="458" spans="2:7" x14ac:dyDescent="0.15">
      <c r="B458" s="25" t="s">
        <v>352</v>
      </c>
      <c r="C458" s="32">
        <v>0</v>
      </c>
      <c r="D458" s="32">
        <v>19</v>
      </c>
      <c r="E458" s="32">
        <v>11</v>
      </c>
      <c r="F458" s="32">
        <v>4</v>
      </c>
      <c r="G458" s="32">
        <v>34</v>
      </c>
    </row>
    <row r="459" spans="2:7" x14ac:dyDescent="0.15">
      <c r="B459" s="25" t="s">
        <v>353</v>
      </c>
      <c r="C459" s="32">
        <v>0</v>
      </c>
      <c r="D459" s="32">
        <v>22</v>
      </c>
      <c r="E459" s="32">
        <v>10</v>
      </c>
      <c r="F459" s="32">
        <v>4</v>
      </c>
      <c r="G459" s="32">
        <v>36</v>
      </c>
    </row>
    <row r="460" spans="2:7" x14ac:dyDescent="0.15">
      <c r="B460" s="25" t="s">
        <v>354</v>
      </c>
      <c r="C460" s="32">
        <v>0</v>
      </c>
      <c r="D460" s="32">
        <v>16</v>
      </c>
      <c r="E460" s="32">
        <v>14</v>
      </c>
      <c r="F460" s="32">
        <v>0</v>
      </c>
      <c r="G460" s="32">
        <v>30</v>
      </c>
    </row>
    <row r="461" spans="2:7" x14ac:dyDescent="0.15">
      <c r="B461" s="25" t="s">
        <v>355</v>
      </c>
      <c r="C461" s="32">
        <v>0</v>
      </c>
      <c r="D461" s="32">
        <v>26</v>
      </c>
      <c r="E461" s="32">
        <v>12</v>
      </c>
      <c r="F461" s="32">
        <v>4</v>
      </c>
      <c r="G461" s="32">
        <v>42</v>
      </c>
    </row>
    <row r="462" spans="2:7" x14ac:dyDescent="0.15">
      <c r="B462" s="25" t="s">
        <v>356</v>
      </c>
      <c r="C462" s="32">
        <v>0</v>
      </c>
      <c r="D462" s="32">
        <v>20</v>
      </c>
      <c r="E462" s="32">
        <v>8</v>
      </c>
      <c r="F462" s="32">
        <v>4</v>
      </c>
      <c r="G462" s="32">
        <v>32</v>
      </c>
    </row>
    <row r="463" spans="2:7" x14ac:dyDescent="0.15">
      <c r="B463" s="25" t="s">
        <v>357</v>
      </c>
      <c r="C463" s="32">
        <v>0</v>
      </c>
      <c r="D463" s="32">
        <v>26</v>
      </c>
      <c r="E463" s="32">
        <v>11</v>
      </c>
      <c r="F463" s="32">
        <v>1</v>
      </c>
      <c r="G463" s="32">
        <v>38</v>
      </c>
    </row>
    <row r="464" spans="2:7" x14ac:dyDescent="0.15">
      <c r="B464" s="25" t="s">
        <v>358</v>
      </c>
      <c r="C464" s="32">
        <v>0</v>
      </c>
      <c r="D464" s="32">
        <v>26</v>
      </c>
      <c r="E464" s="32">
        <v>11</v>
      </c>
      <c r="F464" s="32">
        <v>1</v>
      </c>
      <c r="G464" s="32">
        <v>38</v>
      </c>
    </row>
    <row r="465" spans="2:7" x14ac:dyDescent="0.15">
      <c r="B465" s="25" t="s">
        <v>359</v>
      </c>
      <c r="C465" s="32">
        <v>0</v>
      </c>
      <c r="D465" s="32">
        <v>18</v>
      </c>
      <c r="E465" s="32">
        <v>15</v>
      </c>
      <c r="F465" s="32">
        <v>2</v>
      </c>
      <c r="G465" s="32">
        <v>35</v>
      </c>
    </row>
    <row r="466" spans="2:7" x14ac:dyDescent="0.15">
      <c r="B466" s="25" t="s">
        <v>360</v>
      </c>
      <c r="C466" s="32">
        <v>0</v>
      </c>
      <c r="D466" s="32">
        <v>24</v>
      </c>
      <c r="E466" s="32">
        <v>16</v>
      </c>
      <c r="F466" s="32">
        <v>1</v>
      </c>
      <c r="G466" s="32">
        <v>41</v>
      </c>
    </row>
    <row r="467" spans="2:7" x14ac:dyDescent="0.15">
      <c r="B467" s="25" t="s">
        <v>361</v>
      </c>
      <c r="C467" s="32">
        <v>0</v>
      </c>
      <c r="D467" s="32">
        <v>20</v>
      </c>
      <c r="E467" s="32">
        <v>14</v>
      </c>
      <c r="F467" s="32">
        <v>1</v>
      </c>
      <c r="G467" s="32">
        <v>35</v>
      </c>
    </row>
    <row r="468" spans="2:7" x14ac:dyDescent="0.15">
      <c r="B468" s="25" t="s">
        <v>362</v>
      </c>
      <c r="C468" s="32">
        <v>0</v>
      </c>
      <c r="D468" s="32">
        <v>19</v>
      </c>
      <c r="E468" s="32">
        <v>8</v>
      </c>
      <c r="F468" s="32">
        <v>1</v>
      </c>
      <c r="G468" s="32">
        <v>28</v>
      </c>
    </row>
    <row r="469" spans="2:7" x14ac:dyDescent="0.15">
      <c r="B469" s="25" t="s">
        <v>363</v>
      </c>
      <c r="C469" s="32">
        <v>0</v>
      </c>
      <c r="D469" s="32">
        <v>19</v>
      </c>
      <c r="E469" s="32">
        <v>11</v>
      </c>
      <c r="F469" s="32">
        <v>0</v>
      </c>
      <c r="G469" s="32">
        <v>30</v>
      </c>
    </row>
    <row r="470" spans="2:7" x14ac:dyDescent="0.15">
      <c r="B470" s="25" t="s">
        <v>364</v>
      </c>
      <c r="C470" s="32">
        <v>0</v>
      </c>
      <c r="D470" s="32">
        <v>25</v>
      </c>
      <c r="E470" s="32">
        <v>7</v>
      </c>
      <c r="F470" s="32">
        <v>1</v>
      </c>
      <c r="G470" s="32">
        <v>33</v>
      </c>
    </row>
    <row r="471" spans="2:7" x14ac:dyDescent="0.15">
      <c r="B471" s="25" t="s">
        <v>365</v>
      </c>
      <c r="C471" s="32">
        <v>0</v>
      </c>
      <c r="D471" s="32">
        <v>30</v>
      </c>
      <c r="E471" s="32">
        <v>12</v>
      </c>
      <c r="F471" s="32">
        <v>1</v>
      </c>
      <c r="G471" s="32">
        <v>43</v>
      </c>
    </row>
    <row r="472" spans="2:7" x14ac:dyDescent="0.15">
      <c r="B472" s="25" t="s">
        <v>366</v>
      </c>
      <c r="C472" s="32">
        <v>0</v>
      </c>
      <c r="D472" s="32">
        <v>24</v>
      </c>
      <c r="E472" s="32">
        <v>14</v>
      </c>
      <c r="F472" s="32">
        <v>0</v>
      </c>
      <c r="G472" s="32">
        <v>38</v>
      </c>
    </row>
    <row r="473" spans="2:7" x14ac:dyDescent="0.15">
      <c r="B473" s="25" t="s">
        <v>367</v>
      </c>
      <c r="C473" s="32">
        <v>0</v>
      </c>
      <c r="D473" s="32">
        <v>16</v>
      </c>
      <c r="E473" s="32">
        <v>15</v>
      </c>
      <c r="F473" s="32">
        <v>3</v>
      </c>
      <c r="G473" s="32">
        <v>34</v>
      </c>
    </row>
    <row r="474" spans="2:7" x14ac:dyDescent="0.15">
      <c r="B474" s="25" t="s">
        <v>368</v>
      </c>
      <c r="C474" s="32">
        <v>0</v>
      </c>
      <c r="D474" s="32">
        <v>17</v>
      </c>
      <c r="E474" s="32">
        <v>11</v>
      </c>
      <c r="F474" s="32">
        <v>1</v>
      </c>
      <c r="G474" s="32">
        <v>29</v>
      </c>
    </row>
    <row r="475" spans="2:7" x14ac:dyDescent="0.15">
      <c r="B475" s="25" t="s">
        <v>369</v>
      </c>
      <c r="C475" s="32">
        <v>0</v>
      </c>
      <c r="D475" s="32">
        <v>21</v>
      </c>
      <c r="E475" s="32">
        <v>12</v>
      </c>
      <c r="F475" s="32">
        <v>1</v>
      </c>
      <c r="G475" s="32">
        <v>34</v>
      </c>
    </row>
    <row r="476" spans="2:7" x14ac:dyDescent="0.15">
      <c r="B476" s="25" t="s">
        <v>370</v>
      </c>
      <c r="C476" s="32">
        <v>0</v>
      </c>
      <c r="D476" s="32">
        <v>21</v>
      </c>
      <c r="E476" s="32">
        <v>13</v>
      </c>
      <c r="F476" s="32">
        <v>1</v>
      </c>
      <c r="G476" s="32">
        <v>35</v>
      </c>
    </row>
    <row r="477" spans="2:7" x14ac:dyDescent="0.15">
      <c r="B477" s="25" t="s">
        <v>371</v>
      </c>
      <c r="C477" s="32">
        <v>0</v>
      </c>
      <c r="D477" s="32">
        <v>15</v>
      </c>
      <c r="E477" s="32">
        <v>11</v>
      </c>
      <c r="F477" s="32">
        <v>0</v>
      </c>
      <c r="G477" s="32">
        <v>26</v>
      </c>
    </row>
    <row r="478" spans="2:7" x14ac:dyDescent="0.15">
      <c r="B478" s="25" t="s">
        <v>372</v>
      </c>
      <c r="C478" s="32">
        <v>0</v>
      </c>
      <c r="D478" s="32">
        <v>28</v>
      </c>
      <c r="E478" s="32">
        <v>11</v>
      </c>
      <c r="F478" s="32">
        <v>1</v>
      </c>
      <c r="G478" s="32">
        <v>40</v>
      </c>
    </row>
    <row r="479" spans="2:7" x14ac:dyDescent="0.15">
      <c r="B479" s="25" t="s">
        <v>373</v>
      </c>
      <c r="C479" s="32">
        <v>0</v>
      </c>
      <c r="D479" s="32">
        <v>16</v>
      </c>
      <c r="E479" s="32">
        <v>13</v>
      </c>
      <c r="F479" s="32">
        <v>0</v>
      </c>
      <c r="G479" s="32">
        <v>29</v>
      </c>
    </row>
    <row r="480" spans="2:7" x14ac:dyDescent="0.15">
      <c r="B480" s="25" t="s">
        <v>374</v>
      </c>
      <c r="C480" s="32">
        <v>0</v>
      </c>
      <c r="D480" s="32">
        <v>27</v>
      </c>
      <c r="E480" s="32">
        <v>8</v>
      </c>
      <c r="F480" s="32">
        <v>1</v>
      </c>
      <c r="G480" s="32">
        <v>36</v>
      </c>
    </row>
    <row r="481" spans="2:7" x14ac:dyDescent="0.15">
      <c r="B481" s="25" t="s">
        <v>375</v>
      </c>
      <c r="C481" s="32">
        <v>0</v>
      </c>
      <c r="D481" s="32">
        <v>21</v>
      </c>
      <c r="E481" s="32">
        <v>12</v>
      </c>
      <c r="F481" s="32">
        <v>3</v>
      </c>
      <c r="G481" s="32">
        <v>36</v>
      </c>
    </row>
    <row r="482" spans="2:7" x14ac:dyDescent="0.15">
      <c r="B482" s="25" t="s">
        <v>376</v>
      </c>
      <c r="C482" s="32">
        <v>0</v>
      </c>
      <c r="D482" s="32">
        <v>24</v>
      </c>
      <c r="E482" s="32">
        <v>12</v>
      </c>
      <c r="F482" s="32">
        <v>2</v>
      </c>
      <c r="G482" s="32">
        <v>38</v>
      </c>
    </row>
    <row r="483" spans="2:7" x14ac:dyDescent="0.15">
      <c r="B483" s="25" t="s">
        <v>377</v>
      </c>
      <c r="C483" s="32">
        <v>0</v>
      </c>
      <c r="D483" s="32">
        <v>16</v>
      </c>
      <c r="E483" s="32">
        <v>12</v>
      </c>
      <c r="F483" s="32">
        <v>1</v>
      </c>
      <c r="G483" s="32">
        <v>29</v>
      </c>
    </row>
    <row r="484" spans="2:7" x14ac:dyDescent="0.15">
      <c r="B484" s="25" t="s">
        <v>378</v>
      </c>
      <c r="C484" s="32">
        <v>0</v>
      </c>
      <c r="D484" s="32">
        <v>25</v>
      </c>
      <c r="E484" s="32">
        <v>8</v>
      </c>
      <c r="F484" s="32">
        <v>2</v>
      </c>
      <c r="G484" s="32">
        <v>35</v>
      </c>
    </row>
    <row r="485" spans="2:7" x14ac:dyDescent="0.15">
      <c r="B485" s="25" t="s">
        <v>379</v>
      </c>
      <c r="C485" s="32">
        <v>0</v>
      </c>
      <c r="D485" s="32">
        <v>21</v>
      </c>
      <c r="E485" s="32">
        <v>13</v>
      </c>
      <c r="F485" s="32">
        <v>1</v>
      </c>
      <c r="G485" s="32">
        <v>35</v>
      </c>
    </row>
    <row r="486" spans="2:7" x14ac:dyDescent="0.15">
      <c r="B486" s="25" t="s">
        <v>380</v>
      </c>
      <c r="C486" s="32">
        <v>0</v>
      </c>
      <c r="D486" s="32">
        <v>21</v>
      </c>
      <c r="E486" s="32">
        <v>14</v>
      </c>
      <c r="F486" s="32">
        <v>3</v>
      </c>
      <c r="G486" s="32">
        <v>38</v>
      </c>
    </row>
    <row r="487" spans="2:7" x14ac:dyDescent="0.15">
      <c r="B487" s="25" t="s">
        <v>381</v>
      </c>
      <c r="C487" s="32">
        <v>0</v>
      </c>
      <c r="D487" s="32">
        <v>12</v>
      </c>
      <c r="E487" s="32">
        <v>23</v>
      </c>
      <c r="F487" s="32">
        <v>3</v>
      </c>
      <c r="G487" s="32">
        <v>38</v>
      </c>
    </row>
    <row r="488" spans="2:7" x14ac:dyDescent="0.15">
      <c r="B488" s="25" t="s">
        <v>382</v>
      </c>
      <c r="C488" s="32">
        <v>0</v>
      </c>
      <c r="D488" s="32">
        <v>16</v>
      </c>
      <c r="E488" s="32">
        <v>18</v>
      </c>
      <c r="F488" s="32">
        <v>2</v>
      </c>
      <c r="G488" s="32">
        <v>36</v>
      </c>
    </row>
    <row r="489" spans="2:7" x14ac:dyDescent="0.15">
      <c r="B489" s="25" t="s">
        <v>383</v>
      </c>
      <c r="C489" s="32">
        <v>0</v>
      </c>
      <c r="D489" s="32">
        <v>23</v>
      </c>
      <c r="E489" s="32">
        <v>11</v>
      </c>
      <c r="F489" s="32">
        <v>2</v>
      </c>
      <c r="G489" s="32">
        <v>36</v>
      </c>
    </row>
    <row r="490" spans="2:7" x14ac:dyDescent="0.15">
      <c r="B490" s="25" t="s">
        <v>384</v>
      </c>
      <c r="C490" s="32">
        <v>0</v>
      </c>
      <c r="D490" s="32">
        <v>17</v>
      </c>
      <c r="E490" s="32">
        <v>8</v>
      </c>
      <c r="F490" s="32">
        <v>2</v>
      </c>
      <c r="G490" s="32">
        <v>27</v>
      </c>
    </row>
    <row r="491" spans="2:7" x14ac:dyDescent="0.15">
      <c r="B491" s="25" t="s">
        <v>385</v>
      </c>
      <c r="C491" s="32">
        <v>0</v>
      </c>
      <c r="D491" s="32">
        <v>14</v>
      </c>
      <c r="E491" s="32">
        <v>11</v>
      </c>
      <c r="F491" s="32">
        <v>3</v>
      </c>
      <c r="G491" s="32">
        <v>28</v>
      </c>
    </row>
    <row r="492" spans="2:7" x14ac:dyDescent="0.15">
      <c r="B492" s="25" t="s">
        <v>386</v>
      </c>
      <c r="C492" s="32">
        <v>0</v>
      </c>
      <c r="D492" s="32">
        <v>13</v>
      </c>
      <c r="E492" s="32">
        <v>10</v>
      </c>
      <c r="F492" s="32">
        <v>6</v>
      </c>
      <c r="G492" s="32">
        <v>29</v>
      </c>
    </row>
    <row r="493" spans="2:7" x14ac:dyDescent="0.15">
      <c r="B493" s="25" t="s">
        <v>387</v>
      </c>
      <c r="C493" s="32">
        <v>0</v>
      </c>
      <c r="D493" s="32">
        <v>13</v>
      </c>
      <c r="E493" s="32">
        <v>13</v>
      </c>
      <c r="F493" s="32">
        <v>3</v>
      </c>
      <c r="G493" s="32">
        <v>29</v>
      </c>
    </row>
    <row r="494" spans="2:7" x14ac:dyDescent="0.15">
      <c r="B494" s="25" t="s">
        <v>388</v>
      </c>
      <c r="C494" s="32">
        <v>0</v>
      </c>
      <c r="D494" s="32">
        <v>15</v>
      </c>
      <c r="E494" s="32">
        <v>17</v>
      </c>
      <c r="F494" s="32">
        <v>4</v>
      </c>
      <c r="G494" s="32">
        <v>36</v>
      </c>
    </row>
    <row r="495" spans="2:7" x14ac:dyDescent="0.15">
      <c r="B495" s="25" t="s">
        <v>389</v>
      </c>
      <c r="C495" s="32">
        <v>0</v>
      </c>
      <c r="D495" s="32">
        <v>13</v>
      </c>
      <c r="E495" s="32">
        <v>21</v>
      </c>
      <c r="F495" s="32">
        <v>0</v>
      </c>
      <c r="G495" s="32">
        <v>34</v>
      </c>
    </row>
    <row r="496" spans="2:7" x14ac:dyDescent="0.15">
      <c r="B496" s="25" t="s">
        <v>390</v>
      </c>
      <c r="C496" s="32">
        <v>0</v>
      </c>
      <c r="D496" s="32">
        <v>17</v>
      </c>
      <c r="E496" s="32">
        <v>10</v>
      </c>
      <c r="F496" s="32">
        <v>1</v>
      </c>
      <c r="G496" s="32">
        <v>28</v>
      </c>
    </row>
    <row r="497" spans="2:7" x14ac:dyDescent="0.15">
      <c r="B497" s="25" t="s">
        <v>391</v>
      </c>
      <c r="C497" s="32">
        <v>0</v>
      </c>
      <c r="D497" s="32">
        <v>17</v>
      </c>
      <c r="E497" s="32">
        <v>13</v>
      </c>
      <c r="F497" s="32">
        <v>3</v>
      </c>
      <c r="G497" s="32">
        <v>33</v>
      </c>
    </row>
    <row r="498" spans="2:7" x14ac:dyDescent="0.15">
      <c r="B498" s="25" t="s">
        <v>392</v>
      </c>
      <c r="C498" s="32">
        <v>0</v>
      </c>
      <c r="D498" s="32">
        <v>19</v>
      </c>
      <c r="E498" s="32">
        <v>12</v>
      </c>
      <c r="F498" s="32">
        <v>2</v>
      </c>
      <c r="G498" s="32">
        <v>33</v>
      </c>
    </row>
    <row r="499" spans="2:7" x14ac:dyDescent="0.15">
      <c r="B499" s="25" t="s">
        <v>393</v>
      </c>
      <c r="C499" s="32">
        <v>0</v>
      </c>
      <c r="D499" s="32">
        <v>19</v>
      </c>
      <c r="E499" s="32">
        <v>12</v>
      </c>
      <c r="F499" s="32">
        <v>2</v>
      </c>
      <c r="G499" s="32">
        <v>33</v>
      </c>
    </row>
    <row r="500" spans="2:7" x14ac:dyDescent="0.15">
      <c r="B500" s="25" t="s">
        <v>394</v>
      </c>
      <c r="C500" s="32">
        <v>0</v>
      </c>
      <c r="D500" s="32">
        <v>19</v>
      </c>
      <c r="E500" s="32">
        <v>12</v>
      </c>
      <c r="F500" s="32">
        <v>2</v>
      </c>
      <c r="G500" s="32">
        <v>33</v>
      </c>
    </row>
    <row r="501" spans="2:7" x14ac:dyDescent="0.15">
      <c r="B501" s="25" t="s">
        <v>395</v>
      </c>
      <c r="C501" s="32">
        <v>0</v>
      </c>
      <c r="D501" s="32">
        <v>14</v>
      </c>
      <c r="E501" s="32">
        <v>16</v>
      </c>
      <c r="F501" s="32">
        <v>2</v>
      </c>
      <c r="G501" s="32">
        <v>32</v>
      </c>
    </row>
    <row r="502" spans="2:7" x14ac:dyDescent="0.15">
      <c r="B502" s="25" t="s">
        <v>396</v>
      </c>
      <c r="C502" s="32">
        <v>0</v>
      </c>
      <c r="D502" s="32">
        <v>20</v>
      </c>
      <c r="E502" s="32">
        <v>11</v>
      </c>
      <c r="F502" s="32">
        <v>2</v>
      </c>
      <c r="G502" s="32">
        <v>33</v>
      </c>
    </row>
    <row r="503" spans="2:7" x14ac:dyDescent="0.15">
      <c r="B503" s="25" t="s">
        <v>397</v>
      </c>
      <c r="C503" s="32">
        <v>0</v>
      </c>
      <c r="D503" s="32">
        <v>21</v>
      </c>
      <c r="E503" s="32">
        <v>17</v>
      </c>
      <c r="F503" s="32">
        <v>1</v>
      </c>
      <c r="G503" s="32">
        <v>39</v>
      </c>
    </row>
    <row r="504" spans="2:7" x14ac:dyDescent="0.15">
      <c r="B504" s="25" t="s">
        <v>398</v>
      </c>
      <c r="C504" s="32">
        <v>0</v>
      </c>
      <c r="D504" s="32">
        <v>14</v>
      </c>
      <c r="E504" s="32">
        <v>11</v>
      </c>
      <c r="F504" s="32">
        <v>3</v>
      </c>
      <c r="G504" s="32">
        <v>28</v>
      </c>
    </row>
    <row r="505" spans="2:7" x14ac:dyDescent="0.15">
      <c r="B505" s="25" t="s">
        <v>399</v>
      </c>
      <c r="C505" s="32">
        <v>0</v>
      </c>
      <c r="D505" s="32">
        <v>20</v>
      </c>
      <c r="E505" s="32">
        <v>10</v>
      </c>
      <c r="F505" s="32">
        <v>3</v>
      </c>
      <c r="G505" s="32">
        <v>33</v>
      </c>
    </row>
    <row r="506" spans="2:7" x14ac:dyDescent="0.15">
      <c r="B506" s="25" t="s">
        <v>400</v>
      </c>
      <c r="C506" s="32">
        <v>0</v>
      </c>
      <c r="D506" s="32">
        <v>19</v>
      </c>
      <c r="E506" s="32">
        <v>8</v>
      </c>
      <c r="F506" s="32">
        <v>4</v>
      </c>
      <c r="G506" s="32">
        <v>31</v>
      </c>
    </row>
    <row r="507" spans="2:7" x14ac:dyDescent="0.15">
      <c r="B507" s="25" t="s">
        <v>401</v>
      </c>
      <c r="C507" s="32">
        <v>0</v>
      </c>
      <c r="D507" s="32">
        <v>13</v>
      </c>
      <c r="E507" s="32">
        <v>10</v>
      </c>
      <c r="F507" s="32">
        <v>2</v>
      </c>
      <c r="G507" s="32">
        <v>25</v>
      </c>
    </row>
    <row r="508" spans="2:7" x14ac:dyDescent="0.15">
      <c r="B508" s="25" t="s">
        <v>402</v>
      </c>
      <c r="C508" s="32">
        <v>0</v>
      </c>
      <c r="D508" s="32">
        <v>23</v>
      </c>
      <c r="E508" s="32">
        <v>16</v>
      </c>
      <c r="F508" s="32">
        <v>2</v>
      </c>
      <c r="G508" s="32">
        <v>41</v>
      </c>
    </row>
    <row r="509" spans="2:7" x14ac:dyDescent="0.15">
      <c r="B509" s="25" t="s">
        <v>403</v>
      </c>
      <c r="C509" s="32">
        <v>0</v>
      </c>
      <c r="D509" s="32">
        <v>22</v>
      </c>
      <c r="E509" s="32">
        <v>16</v>
      </c>
      <c r="F509" s="32">
        <v>5</v>
      </c>
      <c r="G509" s="32">
        <v>43</v>
      </c>
    </row>
    <row r="510" spans="2:7" x14ac:dyDescent="0.15">
      <c r="B510" s="25" t="s">
        <v>404</v>
      </c>
      <c r="C510" s="32">
        <v>0</v>
      </c>
      <c r="D510" s="32">
        <v>18</v>
      </c>
      <c r="E510" s="32">
        <v>12</v>
      </c>
      <c r="F510" s="32">
        <v>2</v>
      </c>
      <c r="G510" s="32">
        <v>32</v>
      </c>
    </row>
    <row r="511" spans="2:7" x14ac:dyDescent="0.15">
      <c r="B511" s="25" t="s">
        <v>405</v>
      </c>
      <c r="C511" s="32">
        <v>0</v>
      </c>
      <c r="D511" s="32">
        <v>15</v>
      </c>
      <c r="E511" s="32">
        <v>12</v>
      </c>
      <c r="F511" s="32">
        <v>1</v>
      </c>
      <c r="G511" s="32">
        <v>28</v>
      </c>
    </row>
    <row r="512" spans="2:7" x14ac:dyDescent="0.15">
      <c r="B512" s="25" t="s">
        <v>406</v>
      </c>
      <c r="C512" s="32">
        <v>0</v>
      </c>
      <c r="D512" s="32">
        <v>11</v>
      </c>
      <c r="E512" s="32">
        <v>11</v>
      </c>
      <c r="F512" s="32">
        <v>3</v>
      </c>
      <c r="G512" s="32">
        <v>25</v>
      </c>
    </row>
    <row r="513" spans="2:7" x14ac:dyDescent="0.15">
      <c r="B513" s="25" t="s">
        <v>407</v>
      </c>
      <c r="C513" s="32">
        <v>0</v>
      </c>
      <c r="D513" s="32">
        <v>17</v>
      </c>
      <c r="E513" s="32">
        <v>12</v>
      </c>
      <c r="F513" s="32">
        <v>4</v>
      </c>
      <c r="G513" s="32">
        <v>33</v>
      </c>
    </row>
    <row r="514" spans="2:7" x14ac:dyDescent="0.15">
      <c r="B514" s="25" t="s">
        <v>408</v>
      </c>
      <c r="C514" s="32">
        <v>0</v>
      </c>
      <c r="D514" s="32">
        <v>23</v>
      </c>
      <c r="E514" s="32">
        <v>14</v>
      </c>
      <c r="F514" s="32">
        <v>0</v>
      </c>
      <c r="G514" s="32">
        <v>37</v>
      </c>
    </row>
    <row r="515" spans="2:7" x14ac:dyDescent="0.15">
      <c r="B515" s="25" t="s">
        <v>409</v>
      </c>
      <c r="C515" s="32">
        <v>0</v>
      </c>
      <c r="D515" s="32">
        <v>26</v>
      </c>
      <c r="E515" s="32">
        <v>11</v>
      </c>
      <c r="F515" s="32">
        <v>0</v>
      </c>
      <c r="G515" s="32">
        <v>37</v>
      </c>
    </row>
    <row r="516" spans="2:7" x14ac:dyDescent="0.15">
      <c r="B516" s="25" t="s">
        <v>410</v>
      </c>
      <c r="C516" s="32">
        <v>0</v>
      </c>
      <c r="D516" s="32">
        <v>21</v>
      </c>
      <c r="E516" s="32">
        <v>13</v>
      </c>
      <c r="F516" s="32">
        <v>5</v>
      </c>
      <c r="G516" s="32">
        <v>39</v>
      </c>
    </row>
    <row r="517" spans="2:7" x14ac:dyDescent="0.15">
      <c r="B517" s="25" t="s">
        <v>411</v>
      </c>
      <c r="C517" s="32">
        <v>0</v>
      </c>
      <c r="D517" s="32">
        <v>14</v>
      </c>
      <c r="E517" s="32">
        <v>16</v>
      </c>
      <c r="F517" s="32">
        <v>6</v>
      </c>
      <c r="G517" s="32">
        <v>36</v>
      </c>
    </row>
    <row r="518" spans="2:7" x14ac:dyDescent="0.15">
      <c r="B518" s="25" t="s">
        <v>412</v>
      </c>
      <c r="C518" s="32">
        <v>0</v>
      </c>
      <c r="D518" s="32">
        <v>27</v>
      </c>
      <c r="E518" s="32">
        <v>10</v>
      </c>
      <c r="F518" s="32">
        <v>3</v>
      </c>
      <c r="G518" s="32">
        <v>40</v>
      </c>
    </row>
    <row r="519" spans="2:7" x14ac:dyDescent="0.15">
      <c r="B519" s="25" t="s">
        <v>413</v>
      </c>
      <c r="C519" s="32">
        <v>0</v>
      </c>
      <c r="D519" s="32">
        <v>26</v>
      </c>
      <c r="E519" s="32">
        <v>16</v>
      </c>
      <c r="F519" s="32">
        <v>2</v>
      </c>
      <c r="G519" s="32">
        <v>44</v>
      </c>
    </row>
    <row r="520" spans="2:7" x14ac:dyDescent="0.15">
      <c r="B520" s="25" t="s">
        <v>414</v>
      </c>
      <c r="C520" s="32">
        <v>0</v>
      </c>
      <c r="D520" s="32">
        <v>25</v>
      </c>
      <c r="E520" s="32">
        <v>20</v>
      </c>
      <c r="F520" s="32">
        <v>1</v>
      </c>
      <c r="G520" s="32">
        <v>46</v>
      </c>
    </row>
    <row r="521" spans="2:7" x14ac:dyDescent="0.15">
      <c r="B521" s="25" t="s">
        <v>415</v>
      </c>
      <c r="C521" s="32">
        <v>0</v>
      </c>
      <c r="D521" s="32">
        <v>21</v>
      </c>
      <c r="E521" s="32">
        <v>15</v>
      </c>
      <c r="F521" s="32">
        <v>1</v>
      </c>
      <c r="G521" s="32">
        <v>37</v>
      </c>
    </row>
    <row r="522" spans="2:7" x14ac:dyDescent="0.15">
      <c r="B522" s="25" t="s">
        <v>416</v>
      </c>
      <c r="C522" s="32">
        <v>0</v>
      </c>
      <c r="D522" s="32">
        <v>18</v>
      </c>
      <c r="E522" s="32">
        <v>18</v>
      </c>
      <c r="F522" s="32">
        <v>1</v>
      </c>
      <c r="G522" s="32">
        <v>37</v>
      </c>
    </row>
    <row r="523" spans="2:7" x14ac:dyDescent="0.15">
      <c r="B523" s="25" t="s">
        <v>417</v>
      </c>
      <c r="C523" s="32">
        <v>0</v>
      </c>
      <c r="D523" s="32">
        <v>26</v>
      </c>
      <c r="E523" s="32">
        <v>14</v>
      </c>
      <c r="F523" s="32">
        <v>1</v>
      </c>
      <c r="G523" s="32">
        <v>41</v>
      </c>
    </row>
    <row r="524" spans="2:7" x14ac:dyDescent="0.15">
      <c r="B524" s="25" t="s">
        <v>418</v>
      </c>
      <c r="C524" s="32">
        <v>0</v>
      </c>
      <c r="D524" s="32">
        <v>21</v>
      </c>
      <c r="E524" s="32">
        <v>21</v>
      </c>
      <c r="F524" s="32">
        <v>2</v>
      </c>
      <c r="G524" s="32">
        <v>44</v>
      </c>
    </row>
    <row r="525" spans="2:7" x14ac:dyDescent="0.15">
      <c r="B525" s="25" t="s">
        <v>419</v>
      </c>
      <c r="C525" s="32">
        <v>0</v>
      </c>
      <c r="D525" s="32">
        <v>10</v>
      </c>
      <c r="E525" s="32">
        <v>13</v>
      </c>
      <c r="F525" s="32">
        <v>1</v>
      </c>
      <c r="G525" s="32">
        <v>24</v>
      </c>
    </row>
    <row r="526" spans="2:7" x14ac:dyDescent="0.15">
      <c r="B526" s="25" t="s">
        <v>420</v>
      </c>
      <c r="C526" s="32">
        <v>0</v>
      </c>
      <c r="D526" s="32">
        <v>5</v>
      </c>
      <c r="E526" s="32">
        <v>14</v>
      </c>
      <c r="F526" s="32">
        <v>1</v>
      </c>
      <c r="G526" s="32">
        <v>20</v>
      </c>
    </row>
    <row r="527" spans="2:7" x14ac:dyDescent="0.15">
      <c r="B527" s="25" t="s">
        <v>421</v>
      </c>
      <c r="C527" s="32">
        <v>0</v>
      </c>
      <c r="D527" s="32">
        <v>13</v>
      </c>
      <c r="E527" s="32">
        <v>12</v>
      </c>
      <c r="F527" s="32">
        <v>0</v>
      </c>
      <c r="G527" s="32">
        <v>25</v>
      </c>
    </row>
    <row r="528" spans="2:7" x14ac:dyDescent="0.15">
      <c r="B528" s="25" t="s">
        <v>422</v>
      </c>
      <c r="C528" s="32">
        <v>0</v>
      </c>
      <c r="D528" s="32">
        <v>9</v>
      </c>
      <c r="E528" s="32">
        <v>16</v>
      </c>
      <c r="F528" s="32">
        <v>1</v>
      </c>
      <c r="G528" s="32">
        <v>26</v>
      </c>
    </row>
    <row r="529" spans="2:7" x14ac:dyDescent="0.15">
      <c r="B529" s="25" t="s">
        <v>423</v>
      </c>
      <c r="C529" s="32">
        <v>0</v>
      </c>
      <c r="D529" s="32">
        <v>15</v>
      </c>
      <c r="E529" s="32">
        <v>12</v>
      </c>
      <c r="F529" s="32">
        <v>2</v>
      </c>
      <c r="G529" s="32">
        <v>29</v>
      </c>
    </row>
    <row r="530" spans="2:7" x14ac:dyDescent="0.15">
      <c r="B530" s="25" t="s">
        <v>424</v>
      </c>
      <c r="C530" s="32">
        <v>0</v>
      </c>
      <c r="D530" s="32">
        <v>17</v>
      </c>
      <c r="E530" s="32">
        <v>19</v>
      </c>
      <c r="F530" s="32">
        <v>1</v>
      </c>
      <c r="G530" s="32">
        <v>37</v>
      </c>
    </row>
    <row r="531" spans="2:7" x14ac:dyDescent="0.15">
      <c r="B531" s="25" t="s">
        <v>425</v>
      </c>
      <c r="C531" s="32">
        <v>0</v>
      </c>
      <c r="D531" s="32">
        <v>18</v>
      </c>
      <c r="E531" s="32">
        <v>18</v>
      </c>
      <c r="F531" s="32">
        <v>2</v>
      </c>
      <c r="G531" s="32">
        <v>38</v>
      </c>
    </row>
    <row r="532" spans="2:7" x14ac:dyDescent="0.15">
      <c r="B532" s="25" t="s">
        <v>426</v>
      </c>
      <c r="C532" s="32">
        <v>0</v>
      </c>
      <c r="D532" s="32">
        <v>22</v>
      </c>
      <c r="E532" s="32">
        <v>29</v>
      </c>
      <c r="F532" s="32">
        <v>2</v>
      </c>
      <c r="G532" s="32">
        <v>53</v>
      </c>
    </row>
    <row r="533" spans="2:7" x14ac:dyDescent="0.15">
      <c r="B533" s="25" t="s">
        <v>427</v>
      </c>
      <c r="C533" s="32">
        <v>0</v>
      </c>
      <c r="D533" s="32">
        <v>12</v>
      </c>
      <c r="E533" s="32">
        <v>12</v>
      </c>
      <c r="F533" s="32">
        <v>0</v>
      </c>
      <c r="G533" s="32">
        <v>24</v>
      </c>
    </row>
    <row r="534" spans="2:7" x14ac:dyDescent="0.15">
      <c r="B534" s="25" t="s">
        <v>428</v>
      </c>
      <c r="C534" s="32">
        <v>0</v>
      </c>
      <c r="D534" s="32">
        <f>$D$137</f>
        <v>28</v>
      </c>
      <c r="E534" s="32">
        <f>$E$137</f>
        <v>6</v>
      </c>
      <c r="F534" s="32">
        <f>$F$137</f>
        <v>4</v>
      </c>
      <c r="G534" s="32">
        <f>$G$137</f>
        <v>38</v>
      </c>
    </row>
    <row r="535" spans="2:7" x14ac:dyDescent="0.15">
      <c r="B535" s="25" t="s">
        <v>429</v>
      </c>
      <c r="C535" s="32">
        <v>0</v>
      </c>
      <c r="D535" s="32">
        <v>12</v>
      </c>
      <c r="E535" s="32">
        <v>15</v>
      </c>
      <c r="F535" s="32">
        <v>2</v>
      </c>
      <c r="G535" s="32">
        <v>29</v>
      </c>
    </row>
    <row r="536" spans="2:7" x14ac:dyDescent="0.15">
      <c r="B536" s="25" t="s">
        <v>430</v>
      </c>
      <c r="C536" s="32">
        <v>0</v>
      </c>
      <c r="D536" s="32">
        <v>12</v>
      </c>
      <c r="E536" s="32">
        <v>15</v>
      </c>
      <c r="F536" s="32">
        <v>2</v>
      </c>
      <c r="G536" s="32">
        <v>29</v>
      </c>
    </row>
    <row r="537" spans="2:7" x14ac:dyDescent="0.15">
      <c r="B537" s="25" t="s">
        <v>431</v>
      </c>
      <c r="C537" s="32">
        <v>0</v>
      </c>
      <c r="D537" s="32">
        <v>12</v>
      </c>
      <c r="E537" s="32">
        <v>15</v>
      </c>
      <c r="F537" s="32">
        <v>2</v>
      </c>
      <c r="G537" s="32">
        <v>29</v>
      </c>
    </row>
    <row r="538" spans="2:7" x14ac:dyDescent="0.15">
      <c r="B538" s="25" t="s">
        <v>432</v>
      </c>
      <c r="C538" s="32">
        <v>0</v>
      </c>
      <c r="D538" s="32">
        <v>12</v>
      </c>
      <c r="E538" s="32">
        <v>15</v>
      </c>
      <c r="F538" s="32">
        <v>2</v>
      </c>
      <c r="G538" s="32">
        <v>29</v>
      </c>
    </row>
    <row r="539" spans="2:7" x14ac:dyDescent="0.15">
      <c r="B539" s="25" t="s">
        <v>433</v>
      </c>
      <c r="C539" s="32">
        <v>0</v>
      </c>
      <c r="D539" s="32">
        <v>12</v>
      </c>
      <c r="E539" s="32">
        <v>15</v>
      </c>
      <c r="F539" s="32">
        <v>2</v>
      </c>
      <c r="G539" s="32">
        <v>29</v>
      </c>
    </row>
    <row r="540" spans="2:7" x14ac:dyDescent="0.15">
      <c r="B540" s="25" t="s">
        <v>434</v>
      </c>
      <c r="C540" s="32">
        <v>0</v>
      </c>
      <c r="D540" s="32">
        <v>12</v>
      </c>
      <c r="E540" s="32">
        <v>15</v>
      </c>
      <c r="F540" s="32">
        <v>2</v>
      </c>
      <c r="G540" s="32">
        <v>29</v>
      </c>
    </row>
    <row r="541" spans="2:7" x14ac:dyDescent="0.15">
      <c r="B541" s="25" t="s">
        <v>435</v>
      </c>
      <c r="C541" s="32">
        <v>0</v>
      </c>
      <c r="D541" s="32">
        <v>18</v>
      </c>
      <c r="E541" s="32">
        <v>15</v>
      </c>
      <c r="F541" s="32">
        <v>2</v>
      </c>
      <c r="G541" s="32">
        <v>35</v>
      </c>
    </row>
    <row r="542" spans="2:7" x14ac:dyDescent="0.15">
      <c r="B542" s="25" t="s">
        <v>436</v>
      </c>
      <c r="C542" s="32">
        <v>0</v>
      </c>
      <c r="D542" s="32">
        <v>13</v>
      </c>
      <c r="E542" s="32">
        <v>13</v>
      </c>
      <c r="F542" s="32">
        <v>3</v>
      </c>
      <c r="G542" s="32">
        <v>29</v>
      </c>
    </row>
    <row r="543" spans="2:7" x14ac:dyDescent="0.15">
      <c r="B543" s="25" t="s">
        <v>437</v>
      </c>
      <c r="C543" s="32">
        <v>0</v>
      </c>
      <c r="D543" s="32">
        <v>13</v>
      </c>
      <c r="E543" s="32">
        <v>13</v>
      </c>
      <c r="F543" s="32">
        <v>3</v>
      </c>
      <c r="G543" s="32">
        <v>29</v>
      </c>
    </row>
    <row r="544" spans="2:7" x14ac:dyDescent="0.15">
      <c r="B544" s="25" t="s">
        <v>438</v>
      </c>
      <c r="C544" s="32">
        <v>0</v>
      </c>
      <c r="D544" s="32">
        <v>13</v>
      </c>
      <c r="E544" s="32">
        <v>13</v>
      </c>
      <c r="F544" s="32">
        <v>3</v>
      </c>
      <c r="G544" s="32">
        <v>29</v>
      </c>
    </row>
    <row r="545" spans="2:7" x14ac:dyDescent="0.15">
      <c r="B545" s="25" t="s">
        <v>439</v>
      </c>
      <c r="C545" s="32">
        <v>0</v>
      </c>
      <c r="D545" s="32">
        <v>13</v>
      </c>
      <c r="E545" s="32">
        <v>13</v>
      </c>
      <c r="F545" s="32">
        <v>3</v>
      </c>
      <c r="G545" s="32">
        <v>29</v>
      </c>
    </row>
    <row r="546" spans="2:7" x14ac:dyDescent="0.15">
      <c r="B546" s="25" t="s">
        <v>440</v>
      </c>
      <c r="C546" s="32">
        <v>0</v>
      </c>
      <c r="D546" s="32">
        <v>9</v>
      </c>
      <c r="E546" s="32">
        <v>11</v>
      </c>
      <c r="F546" s="32">
        <v>2</v>
      </c>
      <c r="G546" s="32">
        <v>22</v>
      </c>
    </row>
    <row r="547" spans="2:7" x14ac:dyDescent="0.15">
      <c r="B547" s="25" t="s">
        <v>441</v>
      </c>
      <c r="C547" s="32">
        <v>0</v>
      </c>
      <c r="D547" s="32">
        <v>5</v>
      </c>
      <c r="E547" s="32">
        <v>21</v>
      </c>
      <c r="F547" s="32">
        <v>1</v>
      </c>
      <c r="G547" s="32">
        <v>27</v>
      </c>
    </row>
    <row r="548" spans="2:7" x14ac:dyDescent="0.15">
      <c r="B548" s="25" t="s">
        <v>442</v>
      </c>
      <c r="C548" s="32">
        <v>0</v>
      </c>
      <c r="D548" s="32">
        <v>5</v>
      </c>
      <c r="E548" s="32">
        <v>21</v>
      </c>
      <c r="F548" s="32">
        <v>1</v>
      </c>
      <c r="G548" s="32">
        <v>27</v>
      </c>
    </row>
    <row r="549" spans="2:7" x14ac:dyDescent="0.15">
      <c r="B549" s="25" t="s">
        <v>443</v>
      </c>
      <c r="C549" s="32">
        <v>0</v>
      </c>
      <c r="D549" s="32">
        <v>19</v>
      </c>
      <c r="E549" s="32">
        <v>17</v>
      </c>
      <c r="F549" s="32">
        <v>0</v>
      </c>
      <c r="G549" s="32">
        <v>36</v>
      </c>
    </row>
    <row r="550" spans="2:7" x14ac:dyDescent="0.15">
      <c r="B550" s="25" t="s">
        <v>444</v>
      </c>
      <c r="C550" s="32">
        <v>0</v>
      </c>
      <c r="D550" s="32">
        <v>24</v>
      </c>
      <c r="E550" s="32">
        <v>8</v>
      </c>
      <c r="F550" s="32">
        <v>0</v>
      </c>
      <c r="G550" s="32">
        <v>32</v>
      </c>
    </row>
    <row r="551" spans="2:7" x14ac:dyDescent="0.15">
      <c r="B551" s="25" t="s">
        <v>445</v>
      </c>
      <c r="C551" s="32">
        <v>0</v>
      </c>
      <c r="D551" s="32">
        <v>25</v>
      </c>
      <c r="E551" s="32">
        <v>15</v>
      </c>
      <c r="F551" s="32">
        <v>1</v>
      </c>
      <c r="G551" s="32">
        <v>41</v>
      </c>
    </row>
    <row r="552" spans="2:7" x14ac:dyDescent="0.15">
      <c r="B552" s="25" t="s">
        <v>446</v>
      </c>
      <c r="C552" s="32">
        <v>0</v>
      </c>
      <c r="D552" s="32">
        <v>20</v>
      </c>
      <c r="E552" s="32">
        <v>21</v>
      </c>
      <c r="F552" s="32">
        <v>0</v>
      </c>
      <c r="G552" s="32">
        <v>41</v>
      </c>
    </row>
    <row r="553" spans="2:7" x14ac:dyDescent="0.15">
      <c r="B553" s="25" t="s">
        <v>447</v>
      </c>
      <c r="C553" s="32">
        <v>0</v>
      </c>
      <c r="D553" s="32">
        <v>23</v>
      </c>
      <c r="E553" s="32">
        <v>17</v>
      </c>
      <c r="F553" s="32">
        <v>4</v>
      </c>
      <c r="G553" s="32">
        <v>44</v>
      </c>
    </row>
    <row r="554" spans="2:7" x14ac:dyDescent="0.15">
      <c r="B554" s="25" t="s">
        <v>448</v>
      </c>
      <c r="C554" s="32">
        <v>0</v>
      </c>
      <c r="D554" s="32">
        <v>15</v>
      </c>
      <c r="E554" s="32">
        <v>11</v>
      </c>
      <c r="F554" s="32">
        <v>3</v>
      </c>
      <c r="G554" s="32">
        <v>29</v>
      </c>
    </row>
    <row r="555" spans="2:7" x14ac:dyDescent="0.15">
      <c r="B555" s="25" t="s">
        <v>449</v>
      </c>
      <c r="C555" s="32">
        <v>0</v>
      </c>
      <c r="D555" s="32">
        <v>37</v>
      </c>
      <c r="E555" s="32">
        <v>19</v>
      </c>
      <c r="F555" s="32">
        <v>2</v>
      </c>
      <c r="G555" s="32">
        <v>58</v>
      </c>
    </row>
    <row r="556" spans="2:7" x14ac:dyDescent="0.15">
      <c r="B556" s="25" t="s">
        <v>450</v>
      </c>
      <c r="C556" s="32">
        <v>0</v>
      </c>
      <c r="D556" s="32">
        <v>22</v>
      </c>
      <c r="E556" s="32">
        <v>17</v>
      </c>
      <c r="F556" s="32">
        <v>0</v>
      </c>
      <c r="G556" s="32">
        <v>39</v>
      </c>
    </row>
    <row r="557" spans="2:7" x14ac:dyDescent="0.15">
      <c r="B557" s="25" t="s">
        <v>451</v>
      </c>
      <c r="C557" s="32">
        <v>0</v>
      </c>
      <c r="D557" s="32">
        <v>29</v>
      </c>
      <c r="E557" s="32">
        <v>21</v>
      </c>
      <c r="F557" s="32">
        <v>3</v>
      </c>
      <c r="G557" s="32">
        <v>53</v>
      </c>
    </row>
    <row r="558" spans="2:7" x14ac:dyDescent="0.15">
      <c r="B558" s="25" t="s">
        <v>452</v>
      </c>
      <c r="C558" s="32">
        <v>0</v>
      </c>
      <c r="D558" s="32">
        <v>28</v>
      </c>
      <c r="E558" s="32">
        <v>13</v>
      </c>
      <c r="F558" s="32">
        <v>2</v>
      </c>
      <c r="G558" s="32">
        <v>43</v>
      </c>
    </row>
    <row r="559" spans="2:7" x14ac:dyDescent="0.15">
      <c r="B559" s="25" t="s">
        <v>453</v>
      </c>
      <c r="C559" s="32">
        <v>0</v>
      </c>
      <c r="D559" s="32">
        <v>22</v>
      </c>
      <c r="E559" s="32">
        <v>30</v>
      </c>
      <c r="F559" s="32">
        <v>1</v>
      </c>
      <c r="G559" s="32">
        <v>43</v>
      </c>
    </row>
    <row r="560" spans="2:7" x14ac:dyDescent="0.15">
      <c r="B560" s="25" t="s">
        <v>454</v>
      </c>
      <c r="C560" s="32">
        <v>0</v>
      </c>
      <c r="D560" s="32">
        <v>36</v>
      </c>
      <c r="E560" s="32">
        <v>19</v>
      </c>
      <c r="F560" s="32">
        <v>1</v>
      </c>
      <c r="G560" s="32">
        <v>56</v>
      </c>
    </row>
    <row r="561" spans="2:7" x14ac:dyDescent="0.15">
      <c r="B561" s="25" t="s">
        <v>455</v>
      </c>
      <c r="C561" s="32">
        <v>0</v>
      </c>
      <c r="D561" s="32">
        <v>29</v>
      </c>
      <c r="E561" s="32">
        <v>18</v>
      </c>
      <c r="F561" s="32">
        <v>1</v>
      </c>
      <c r="G561" s="32">
        <v>48</v>
      </c>
    </row>
    <row r="562" spans="2:7" x14ac:dyDescent="0.15">
      <c r="B562" s="25" t="s">
        <v>456</v>
      </c>
      <c r="C562" s="32">
        <v>0</v>
      </c>
      <c r="D562" s="32">
        <v>31</v>
      </c>
      <c r="E562" s="32">
        <v>23</v>
      </c>
      <c r="F562" s="32">
        <v>1</v>
      </c>
      <c r="G562" s="32">
        <v>55</v>
      </c>
    </row>
    <row r="563" spans="2:7" x14ac:dyDescent="0.15">
      <c r="B563" s="25" t="s">
        <v>457</v>
      </c>
      <c r="C563" s="32">
        <v>0</v>
      </c>
      <c r="D563" s="32">
        <v>35</v>
      </c>
      <c r="E563" s="32">
        <v>17</v>
      </c>
      <c r="F563" s="32">
        <v>1</v>
      </c>
      <c r="G563" s="32">
        <v>53</v>
      </c>
    </row>
    <row r="564" spans="2:7" x14ac:dyDescent="0.15">
      <c r="B564" s="25" t="s">
        <v>458</v>
      </c>
      <c r="C564" s="32">
        <v>0</v>
      </c>
      <c r="D564" s="32">
        <v>11</v>
      </c>
      <c r="E564" s="32">
        <v>11</v>
      </c>
      <c r="F564" s="32">
        <v>0</v>
      </c>
      <c r="G564" s="32">
        <v>22</v>
      </c>
    </row>
    <row r="565" spans="2:7" x14ac:dyDescent="0.15">
      <c r="B565" s="25" t="s">
        <v>459</v>
      </c>
      <c r="C565" s="32">
        <v>0</v>
      </c>
      <c r="D565" s="32">
        <v>52</v>
      </c>
      <c r="E565" s="32">
        <v>17</v>
      </c>
      <c r="F565" s="32">
        <v>3</v>
      </c>
      <c r="G565" s="32">
        <v>72</v>
      </c>
    </row>
    <row r="566" spans="2:7" x14ac:dyDescent="0.15">
      <c r="B566" s="25" t="s">
        <v>460</v>
      </c>
      <c r="C566" s="32">
        <v>0</v>
      </c>
      <c r="D566" s="32">
        <v>47</v>
      </c>
      <c r="E566" s="32">
        <v>12</v>
      </c>
      <c r="F566" s="32">
        <v>3</v>
      </c>
      <c r="G566" s="32">
        <v>62</v>
      </c>
    </row>
    <row r="567" spans="2:7" x14ac:dyDescent="0.15">
      <c r="B567" s="25" t="s">
        <v>461</v>
      </c>
      <c r="C567" s="32">
        <v>0</v>
      </c>
      <c r="D567" s="32">
        <v>46</v>
      </c>
      <c r="E567" s="32">
        <v>13</v>
      </c>
      <c r="F567" s="32">
        <v>4</v>
      </c>
      <c r="G567" s="32">
        <v>63</v>
      </c>
    </row>
    <row r="568" spans="2:7" x14ac:dyDescent="0.15">
      <c r="B568" s="25" t="s">
        <v>462</v>
      </c>
      <c r="C568" s="32">
        <v>0</v>
      </c>
      <c r="D568" s="32">
        <v>40</v>
      </c>
      <c r="E568" s="32">
        <v>23</v>
      </c>
      <c r="F568" s="32">
        <v>4</v>
      </c>
      <c r="G568" s="32">
        <v>67</v>
      </c>
    </row>
    <row r="569" spans="2:7" x14ac:dyDescent="0.15">
      <c r="B569" s="25" t="s">
        <v>463</v>
      </c>
      <c r="C569" s="32">
        <v>0</v>
      </c>
      <c r="D569" s="32">
        <v>35</v>
      </c>
      <c r="E569" s="32">
        <v>23</v>
      </c>
      <c r="F569" s="32">
        <v>5</v>
      </c>
      <c r="G569" s="32">
        <v>63</v>
      </c>
    </row>
    <row r="570" spans="2:7" x14ac:dyDescent="0.15">
      <c r="B570" s="25" t="s">
        <v>464</v>
      </c>
      <c r="C570" s="32">
        <v>0</v>
      </c>
      <c r="D570" s="32">
        <v>24</v>
      </c>
      <c r="E570" s="32">
        <v>15</v>
      </c>
      <c r="F570" s="32">
        <v>5</v>
      </c>
      <c r="G570" s="32">
        <v>44</v>
      </c>
    </row>
    <row r="571" spans="2:7" x14ac:dyDescent="0.15">
      <c r="B571" s="25" t="s">
        <v>465</v>
      </c>
      <c r="C571" s="32">
        <v>0</v>
      </c>
      <c r="D571" s="32">
        <v>41</v>
      </c>
      <c r="E571" s="32">
        <v>28</v>
      </c>
      <c r="F571" s="32">
        <v>5</v>
      </c>
      <c r="G571" s="32">
        <v>74</v>
      </c>
    </row>
    <row r="572" spans="2:7" x14ac:dyDescent="0.15">
      <c r="B572" s="25" t="s">
        <v>466</v>
      </c>
      <c r="C572" s="32">
        <v>0</v>
      </c>
      <c r="D572" s="32">
        <v>24</v>
      </c>
      <c r="E572" s="32">
        <v>17</v>
      </c>
      <c r="F572" s="32">
        <v>4</v>
      </c>
      <c r="G572" s="32">
        <v>45</v>
      </c>
    </row>
    <row r="573" spans="2:7" x14ac:dyDescent="0.15">
      <c r="B573" s="25" t="s">
        <v>467</v>
      </c>
      <c r="C573" s="32">
        <v>0</v>
      </c>
      <c r="D573" s="32">
        <v>22</v>
      </c>
      <c r="E573" s="32">
        <v>17</v>
      </c>
      <c r="F573" s="32">
        <v>7</v>
      </c>
      <c r="G573" s="32">
        <v>46</v>
      </c>
    </row>
    <row r="574" spans="2:7" x14ac:dyDescent="0.15">
      <c r="B574" s="25" t="s">
        <v>468</v>
      </c>
      <c r="C574" s="32">
        <v>0</v>
      </c>
      <c r="D574" s="32">
        <v>27</v>
      </c>
      <c r="E574" s="32">
        <v>29</v>
      </c>
      <c r="F574" s="32">
        <v>13</v>
      </c>
      <c r="G574" s="32">
        <v>69</v>
      </c>
    </row>
    <row r="575" spans="2:7" x14ac:dyDescent="0.15">
      <c r="B575" s="25" t="s">
        <v>469</v>
      </c>
      <c r="C575" s="32">
        <v>0</v>
      </c>
      <c r="D575" s="32">
        <v>19</v>
      </c>
      <c r="E575" s="32">
        <v>18</v>
      </c>
      <c r="F575" s="32">
        <v>6</v>
      </c>
      <c r="G575" s="32">
        <v>43</v>
      </c>
    </row>
    <row r="576" spans="2:7" x14ac:dyDescent="0.15">
      <c r="B576" s="25" t="s">
        <v>470</v>
      </c>
      <c r="C576" s="32">
        <v>0</v>
      </c>
      <c r="D576" s="32">
        <v>20</v>
      </c>
      <c r="E576" s="32">
        <v>15</v>
      </c>
      <c r="F576" s="32">
        <v>9</v>
      </c>
      <c r="G576" s="32">
        <v>44</v>
      </c>
    </row>
    <row r="577" spans="2:7" x14ac:dyDescent="0.15">
      <c r="B577" s="25" t="s">
        <v>471</v>
      </c>
      <c r="C577" s="32">
        <v>0</v>
      </c>
      <c r="D577" s="32">
        <v>22</v>
      </c>
      <c r="E577" s="32">
        <v>19</v>
      </c>
      <c r="F577" s="32">
        <v>5</v>
      </c>
      <c r="G577" s="32">
        <v>46</v>
      </c>
    </row>
    <row r="578" spans="2:7" x14ac:dyDescent="0.15">
      <c r="B578" s="25" t="s">
        <v>472</v>
      </c>
      <c r="C578" s="32">
        <v>0</v>
      </c>
      <c r="D578" s="32">
        <v>25</v>
      </c>
      <c r="E578" s="32">
        <v>24</v>
      </c>
      <c r="F578" s="32">
        <v>7</v>
      </c>
      <c r="G578" s="32">
        <v>56</v>
      </c>
    </row>
    <row r="579" spans="2:7" x14ac:dyDescent="0.15">
      <c r="B579" s="25" t="s">
        <v>473</v>
      </c>
      <c r="C579" s="32">
        <v>0</v>
      </c>
      <c r="D579" s="32">
        <v>20</v>
      </c>
      <c r="E579" s="32">
        <v>26</v>
      </c>
      <c r="F579" s="32">
        <v>9</v>
      </c>
      <c r="G579" s="32">
        <v>55</v>
      </c>
    </row>
    <row r="580" spans="2:7" x14ac:dyDescent="0.15">
      <c r="B580" s="25" t="s">
        <v>474</v>
      </c>
      <c r="C580" s="32">
        <v>0</v>
      </c>
      <c r="D580" s="32">
        <v>20</v>
      </c>
      <c r="E580" s="32">
        <v>25</v>
      </c>
      <c r="F580" s="32">
        <v>10</v>
      </c>
      <c r="G580" s="32">
        <v>55</v>
      </c>
    </row>
    <row r="581" spans="2:7" x14ac:dyDescent="0.15">
      <c r="B581" s="25" t="s">
        <v>475</v>
      </c>
      <c r="C581" s="32">
        <v>0</v>
      </c>
      <c r="D581" s="32">
        <v>31</v>
      </c>
      <c r="E581" s="32">
        <v>25</v>
      </c>
      <c r="F581" s="32">
        <v>16</v>
      </c>
      <c r="G581" s="32">
        <v>72</v>
      </c>
    </row>
    <row r="582" spans="2:7" x14ac:dyDescent="0.15">
      <c r="B582" s="25" t="s">
        <v>476</v>
      </c>
      <c r="C582" s="32">
        <v>0</v>
      </c>
      <c r="D582" s="32">
        <v>32</v>
      </c>
      <c r="E582" s="32">
        <v>22</v>
      </c>
      <c r="F582" s="32">
        <v>10</v>
      </c>
      <c r="G582" s="32">
        <v>64</v>
      </c>
    </row>
    <row r="583" spans="2:7" x14ac:dyDescent="0.15">
      <c r="B583" s="25" t="s">
        <v>477</v>
      </c>
      <c r="C583" s="32">
        <v>0</v>
      </c>
      <c r="D583" s="32">
        <v>24</v>
      </c>
      <c r="E583" s="32">
        <v>21</v>
      </c>
      <c r="F583" s="32">
        <v>6</v>
      </c>
      <c r="G583" s="32">
        <v>51</v>
      </c>
    </row>
    <row r="584" spans="2:7" x14ac:dyDescent="0.15">
      <c r="B584" s="25" t="s">
        <v>478</v>
      </c>
      <c r="C584" s="32">
        <v>0</v>
      </c>
      <c r="D584" s="32">
        <v>22</v>
      </c>
      <c r="E584" s="32">
        <v>22</v>
      </c>
      <c r="F584" s="32">
        <v>5</v>
      </c>
      <c r="G584" s="32">
        <v>49</v>
      </c>
    </row>
    <row r="585" spans="2:7" x14ac:dyDescent="0.15">
      <c r="B585" s="25" t="s">
        <v>479</v>
      </c>
      <c r="C585" s="32">
        <v>0</v>
      </c>
      <c r="D585" s="32">
        <v>27</v>
      </c>
      <c r="E585" s="32">
        <v>20</v>
      </c>
      <c r="F585" s="32">
        <v>6</v>
      </c>
      <c r="G585" s="32">
        <v>53</v>
      </c>
    </row>
    <row r="586" spans="2:7" x14ac:dyDescent="0.15">
      <c r="B586" s="25" t="s">
        <v>480</v>
      </c>
      <c r="C586" s="32">
        <v>0</v>
      </c>
      <c r="D586" s="32">
        <v>27</v>
      </c>
      <c r="E586" s="32">
        <v>17</v>
      </c>
      <c r="F586" s="32">
        <v>6</v>
      </c>
      <c r="G586" s="32">
        <v>50</v>
      </c>
    </row>
    <row r="587" spans="2:7" x14ac:dyDescent="0.15">
      <c r="B587" s="25" t="s">
        <v>481</v>
      </c>
      <c r="C587" s="32">
        <v>0</v>
      </c>
      <c r="D587" s="32">
        <f>$D$137</f>
        <v>28</v>
      </c>
      <c r="E587" s="32">
        <f>$E$137</f>
        <v>6</v>
      </c>
      <c r="F587" s="32">
        <f>$F$137</f>
        <v>4</v>
      </c>
      <c r="G587" s="32">
        <f>$G$137</f>
        <v>38</v>
      </c>
    </row>
    <row r="588" spans="2:7" x14ac:dyDescent="0.15">
      <c r="B588" s="25" t="s">
        <v>482</v>
      </c>
      <c r="C588" s="32">
        <v>0</v>
      </c>
      <c r="D588" s="32">
        <v>20</v>
      </c>
      <c r="E588" s="32">
        <v>13</v>
      </c>
      <c r="F588" s="32">
        <v>4</v>
      </c>
      <c r="G588" s="32">
        <v>37</v>
      </c>
    </row>
    <row r="589" spans="2:7" x14ac:dyDescent="0.15">
      <c r="B589" s="25" t="s">
        <v>483</v>
      </c>
      <c r="C589" s="32">
        <v>0</v>
      </c>
      <c r="D589" s="32">
        <v>16</v>
      </c>
      <c r="E589" s="32">
        <v>16</v>
      </c>
      <c r="F589" s="32">
        <v>0</v>
      </c>
      <c r="G589" s="32">
        <v>32</v>
      </c>
    </row>
    <row r="590" spans="2:7" x14ac:dyDescent="0.15">
      <c r="B590" s="25" t="s">
        <v>484</v>
      </c>
      <c r="C590" s="32">
        <v>0</v>
      </c>
      <c r="D590" s="32">
        <v>41</v>
      </c>
      <c r="E590" s="32">
        <v>7</v>
      </c>
      <c r="F590" s="32">
        <v>1</v>
      </c>
      <c r="G590" s="32">
        <v>49</v>
      </c>
    </row>
    <row r="591" spans="2:7" x14ac:dyDescent="0.15">
      <c r="B591" s="25" t="s">
        <v>485</v>
      </c>
      <c r="C591" s="32">
        <v>0</v>
      </c>
      <c r="D591" s="32">
        <v>42</v>
      </c>
      <c r="E591" s="32">
        <v>5</v>
      </c>
      <c r="F591" s="32">
        <v>1</v>
      </c>
      <c r="G591" s="32">
        <v>48</v>
      </c>
    </row>
    <row r="592" spans="2:7" x14ac:dyDescent="0.15">
      <c r="B592" s="25" t="s">
        <v>486</v>
      </c>
      <c r="C592" s="32">
        <v>0</v>
      </c>
      <c r="D592" s="32">
        <v>28</v>
      </c>
      <c r="E592" s="32">
        <v>12</v>
      </c>
      <c r="F592" s="32">
        <v>0</v>
      </c>
      <c r="G592" s="32">
        <v>40</v>
      </c>
    </row>
    <row r="593" spans="2:7" x14ac:dyDescent="0.15">
      <c r="B593" s="25" t="s">
        <v>487</v>
      </c>
      <c r="C593" s="32">
        <v>0</v>
      </c>
      <c r="D593" s="32">
        <v>24</v>
      </c>
      <c r="E593" s="32">
        <v>15</v>
      </c>
      <c r="F593" s="32">
        <v>0</v>
      </c>
      <c r="G593" s="32">
        <v>39</v>
      </c>
    </row>
    <row r="594" spans="2:7" x14ac:dyDescent="0.15">
      <c r="B594" s="25" t="s">
        <v>488</v>
      </c>
      <c r="C594" s="32">
        <v>0</v>
      </c>
      <c r="D594" s="32">
        <v>25</v>
      </c>
      <c r="E594" s="32">
        <v>13</v>
      </c>
      <c r="F594" s="32">
        <v>0</v>
      </c>
      <c r="G594" s="32">
        <v>38</v>
      </c>
    </row>
    <row r="595" spans="2:7" x14ac:dyDescent="0.15">
      <c r="B595" s="25" t="s">
        <v>489</v>
      </c>
      <c r="C595" s="32">
        <v>0</v>
      </c>
      <c r="D595" s="32">
        <v>28</v>
      </c>
      <c r="E595" s="32">
        <v>15</v>
      </c>
      <c r="F595" s="32">
        <v>2</v>
      </c>
      <c r="G595" s="32">
        <v>45</v>
      </c>
    </row>
    <row r="596" spans="2:7" x14ac:dyDescent="0.15">
      <c r="B596" s="25" t="s">
        <v>490</v>
      </c>
      <c r="C596" s="32">
        <v>0</v>
      </c>
      <c r="D596" s="32">
        <v>32</v>
      </c>
      <c r="E596" s="32">
        <v>12</v>
      </c>
      <c r="F596" s="32">
        <v>0</v>
      </c>
      <c r="G596" s="32">
        <v>44</v>
      </c>
    </row>
    <row r="597" spans="2:7" x14ac:dyDescent="0.15">
      <c r="B597" s="25" t="s">
        <v>491</v>
      </c>
      <c r="C597" s="32">
        <v>0</v>
      </c>
      <c r="D597" s="32">
        <v>30</v>
      </c>
      <c r="E597" s="32">
        <v>12</v>
      </c>
      <c r="F597" s="32">
        <v>0</v>
      </c>
      <c r="G597" s="32">
        <v>42</v>
      </c>
    </row>
    <row r="598" spans="2:7" x14ac:dyDescent="0.15">
      <c r="B598" s="25" t="s">
        <v>492</v>
      </c>
      <c r="C598" s="32">
        <v>0</v>
      </c>
      <c r="D598" s="32">
        <v>23</v>
      </c>
      <c r="E598" s="32">
        <v>14</v>
      </c>
      <c r="F598" s="32">
        <v>0</v>
      </c>
      <c r="G598" s="32">
        <v>37</v>
      </c>
    </row>
    <row r="599" spans="2:7" x14ac:dyDescent="0.15">
      <c r="B599" s="25" t="s">
        <v>493</v>
      </c>
      <c r="C599" s="32">
        <v>0</v>
      </c>
      <c r="D599" s="32">
        <v>13</v>
      </c>
      <c r="E599" s="32">
        <v>7</v>
      </c>
      <c r="F599" s="32">
        <v>0</v>
      </c>
      <c r="G599" s="32">
        <v>20</v>
      </c>
    </row>
    <row r="600" spans="2:7" x14ac:dyDescent="0.15">
      <c r="B600" s="25" t="s">
        <v>494</v>
      </c>
      <c r="C600" s="32">
        <v>0</v>
      </c>
      <c r="D600" s="32">
        <v>35</v>
      </c>
      <c r="E600" s="32">
        <v>16</v>
      </c>
      <c r="F600" s="32">
        <v>1</v>
      </c>
      <c r="G600" s="32">
        <v>52</v>
      </c>
    </row>
    <row r="601" spans="2:7" x14ac:dyDescent="0.15">
      <c r="B601" s="25" t="s">
        <v>495</v>
      </c>
      <c r="C601" s="32">
        <v>0</v>
      </c>
      <c r="D601" s="32">
        <v>31</v>
      </c>
      <c r="E601" s="32">
        <v>16</v>
      </c>
      <c r="F601" s="32">
        <v>1</v>
      </c>
      <c r="G601" s="32">
        <v>48</v>
      </c>
    </row>
    <row r="602" spans="2:7" x14ac:dyDescent="0.15">
      <c r="B602" s="25" t="s">
        <v>496</v>
      </c>
      <c r="C602" s="32">
        <v>0</v>
      </c>
      <c r="D602" s="32">
        <v>16</v>
      </c>
      <c r="E602" s="32">
        <v>12</v>
      </c>
      <c r="F602" s="32">
        <v>1</v>
      </c>
      <c r="G602" s="32">
        <v>29</v>
      </c>
    </row>
    <row r="603" spans="2:7" x14ac:dyDescent="0.15">
      <c r="B603" s="25" t="s">
        <v>497</v>
      </c>
      <c r="C603" s="32">
        <v>0</v>
      </c>
      <c r="D603" s="32">
        <v>17</v>
      </c>
      <c r="E603" s="32">
        <v>16</v>
      </c>
      <c r="F603" s="32">
        <v>0</v>
      </c>
      <c r="G603" s="32">
        <v>33</v>
      </c>
    </row>
    <row r="604" spans="2:7" x14ac:dyDescent="0.15">
      <c r="B604" s="25" t="s">
        <v>498</v>
      </c>
      <c r="C604" s="32">
        <v>0</v>
      </c>
      <c r="D604" s="32">
        <v>25</v>
      </c>
      <c r="E604" s="32">
        <v>15</v>
      </c>
      <c r="F604" s="32">
        <v>2</v>
      </c>
      <c r="G604" s="32">
        <v>42</v>
      </c>
    </row>
    <row r="605" spans="2:7" x14ac:dyDescent="0.15">
      <c r="B605" s="25" t="s">
        <v>499</v>
      </c>
      <c r="C605" s="32">
        <v>0</v>
      </c>
      <c r="D605" s="32">
        <v>19</v>
      </c>
      <c r="E605" s="32">
        <v>9</v>
      </c>
      <c r="F605" s="32">
        <v>1</v>
      </c>
      <c r="G605" s="32">
        <v>29</v>
      </c>
    </row>
    <row r="606" spans="2:7" x14ac:dyDescent="0.15">
      <c r="B606" s="25" t="s">
        <v>500</v>
      </c>
      <c r="C606" s="32">
        <v>0</v>
      </c>
      <c r="D606" s="32">
        <v>31</v>
      </c>
      <c r="E606" s="32">
        <v>8</v>
      </c>
      <c r="F606" s="32">
        <v>1</v>
      </c>
      <c r="G606" s="32">
        <v>40</v>
      </c>
    </row>
    <row r="607" spans="2:7" x14ac:dyDescent="0.15">
      <c r="B607" s="25" t="s">
        <v>501</v>
      </c>
      <c r="C607" s="32">
        <v>0</v>
      </c>
      <c r="D607" s="32">
        <v>30</v>
      </c>
      <c r="E607" s="32">
        <v>9</v>
      </c>
      <c r="F607" s="32">
        <v>1</v>
      </c>
      <c r="G607" s="32">
        <v>40</v>
      </c>
    </row>
    <row r="608" spans="2:7" x14ac:dyDescent="0.15">
      <c r="B608" s="25" t="s">
        <v>502</v>
      </c>
      <c r="C608" s="32">
        <v>0</v>
      </c>
      <c r="D608" s="32">
        <v>35</v>
      </c>
      <c r="E608" s="32">
        <v>14</v>
      </c>
      <c r="F608" s="32">
        <v>1</v>
      </c>
      <c r="G608" s="32">
        <v>50</v>
      </c>
    </row>
    <row r="609" spans="2:7" x14ac:dyDescent="0.15">
      <c r="B609" s="25" t="s">
        <v>503</v>
      </c>
      <c r="C609" s="32">
        <v>0</v>
      </c>
      <c r="D609" s="32">
        <v>32</v>
      </c>
      <c r="E609" s="32">
        <v>17</v>
      </c>
      <c r="F609" s="32">
        <v>0</v>
      </c>
      <c r="G609" s="32">
        <v>49</v>
      </c>
    </row>
    <row r="610" spans="2:7" x14ac:dyDescent="0.15">
      <c r="B610" s="25" t="s">
        <v>504</v>
      </c>
      <c r="C610" s="32">
        <v>0</v>
      </c>
      <c r="D610" s="32">
        <v>30</v>
      </c>
      <c r="E610" s="32">
        <v>9</v>
      </c>
      <c r="F610" s="32">
        <v>1</v>
      </c>
      <c r="G610" s="32">
        <v>40</v>
      </c>
    </row>
    <row r="611" spans="2:7" x14ac:dyDescent="0.15">
      <c r="B611" s="25" t="s">
        <v>505</v>
      </c>
      <c r="C611" s="32">
        <v>0</v>
      </c>
      <c r="D611" s="32">
        <v>23</v>
      </c>
      <c r="E611" s="32">
        <v>6</v>
      </c>
      <c r="F611" s="32">
        <v>1</v>
      </c>
      <c r="G611" s="32">
        <v>30</v>
      </c>
    </row>
    <row r="612" spans="2:7" x14ac:dyDescent="0.15">
      <c r="B612" s="25" t="s">
        <v>506</v>
      </c>
      <c r="C612" s="32">
        <v>0</v>
      </c>
      <c r="D612" s="32">
        <v>35</v>
      </c>
      <c r="E612" s="32">
        <v>13</v>
      </c>
      <c r="F612" s="32">
        <v>3</v>
      </c>
      <c r="G612" s="32">
        <v>51</v>
      </c>
    </row>
    <row r="613" spans="2:7" x14ac:dyDescent="0.15">
      <c r="B613" s="25" t="s">
        <v>507</v>
      </c>
      <c r="C613" s="32">
        <v>0</v>
      </c>
      <c r="D613" s="32">
        <v>17</v>
      </c>
      <c r="E613" s="32">
        <v>16</v>
      </c>
      <c r="F613" s="32">
        <v>2</v>
      </c>
      <c r="G613" s="32">
        <v>35</v>
      </c>
    </row>
    <row r="614" spans="2:7" x14ac:dyDescent="0.15">
      <c r="B614" s="25" t="s">
        <v>508</v>
      </c>
      <c r="C614" s="32">
        <v>0</v>
      </c>
      <c r="D614" s="32">
        <v>16</v>
      </c>
      <c r="E614" s="32">
        <v>12</v>
      </c>
      <c r="F614" s="32">
        <v>2</v>
      </c>
      <c r="G614" s="32">
        <v>30</v>
      </c>
    </row>
    <row r="615" spans="2:7" x14ac:dyDescent="0.15">
      <c r="B615" s="25" t="s">
        <v>509</v>
      </c>
      <c r="C615" s="32">
        <v>0</v>
      </c>
      <c r="D615" s="32">
        <v>23</v>
      </c>
      <c r="E615" s="32">
        <v>9</v>
      </c>
      <c r="F615" s="32">
        <v>4</v>
      </c>
      <c r="G615" s="32">
        <v>36</v>
      </c>
    </row>
    <row r="616" spans="2:7" x14ac:dyDescent="0.15">
      <c r="B616" s="25" t="s">
        <v>510</v>
      </c>
      <c r="C616" s="32">
        <v>0</v>
      </c>
      <c r="D616" s="32">
        <v>32</v>
      </c>
      <c r="E616" s="32">
        <v>14</v>
      </c>
      <c r="F616" s="32">
        <v>1</v>
      </c>
      <c r="G616" s="32">
        <v>47</v>
      </c>
    </row>
    <row r="617" spans="2:7" x14ac:dyDescent="0.15">
      <c r="B617" s="25" t="s">
        <v>961</v>
      </c>
      <c r="C617" s="32">
        <v>0</v>
      </c>
      <c r="D617" s="32">
        <v>24</v>
      </c>
      <c r="E617" s="32">
        <v>16</v>
      </c>
      <c r="F617" s="32">
        <v>1</v>
      </c>
      <c r="G617" s="32">
        <v>41</v>
      </c>
    </row>
    <row r="618" spans="2:7" x14ac:dyDescent="0.15">
      <c r="B618" s="25" t="s">
        <v>963</v>
      </c>
      <c r="C618" s="32">
        <v>0</v>
      </c>
      <c r="D618" s="32">
        <v>34</v>
      </c>
      <c r="E618" s="32">
        <v>22</v>
      </c>
      <c r="F618" s="32">
        <v>3</v>
      </c>
      <c r="G618" s="32">
        <v>59</v>
      </c>
    </row>
    <row r="619" spans="2:7" x14ac:dyDescent="0.15">
      <c r="B619" s="25" t="s">
        <v>965</v>
      </c>
      <c r="C619" s="32">
        <v>0</v>
      </c>
      <c r="D619" s="32">
        <v>19</v>
      </c>
      <c r="E619" s="32">
        <v>13</v>
      </c>
      <c r="F619" s="32">
        <v>1</v>
      </c>
      <c r="G619" s="32">
        <v>33</v>
      </c>
    </row>
    <row r="620" spans="2:7" x14ac:dyDescent="0.15">
      <c r="B620" s="25" t="s">
        <v>967</v>
      </c>
      <c r="C620" s="32">
        <v>0</v>
      </c>
      <c r="D620" s="32">
        <v>23</v>
      </c>
      <c r="E620" s="32">
        <v>12</v>
      </c>
      <c r="F620" s="32">
        <v>2</v>
      </c>
      <c r="G620" s="32">
        <v>37</v>
      </c>
    </row>
    <row r="621" spans="2:7" x14ac:dyDescent="0.15">
      <c r="B621" s="25" t="s">
        <v>970</v>
      </c>
      <c r="C621" s="32">
        <v>0</v>
      </c>
      <c r="D621" s="32">
        <v>21</v>
      </c>
      <c r="E621" s="32">
        <v>5</v>
      </c>
      <c r="F621" s="32">
        <v>2</v>
      </c>
      <c r="G621" s="32">
        <v>28</v>
      </c>
    </row>
    <row r="622" spans="2:7" x14ac:dyDescent="0.15">
      <c r="B622" s="25" t="s">
        <v>972</v>
      </c>
      <c r="C622" s="32">
        <v>0</v>
      </c>
      <c r="D622" s="32">
        <v>25</v>
      </c>
      <c r="E622" s="32">
        <v>13</v>
      </c>
      <c r="F622" s="32">
        <v>4</v>
      </c>
      <c r="G622" s="32">
        <v>42</v>
      </c>
    </row>
    <row r="623" spans="2:7" x14ac:dyDescent="0.15">
      <c r="B623" s="25" t="s">
        <v>973</v>
      </c>
      <c r="C623" s="32">
        <v>0</v>
      </c>
      <c r="D623" s="32">
        <v>30</v>
      </c>
      <c r="E623" s="32">
        <v>23</v>
      </c>
      <c r="F623" s="32">
        <v>5</v>
      </c>
      <c r="G623" s="32">
        <v>58</v>
      </c>
    </row>
    <row r="624" spans="2:7" x14ac:dyDescent="0.15">
      <c r="B624" s="25" t="s">
        <v>976</v>
      </c>
      <c r="C624" s="32">
        <v>0</v>
      </c>
      <c r="D624" s="32">
        <v>32</v>
      </c>
      <c r="E624" s="32">
        <v>24</v>
      </c>
      <c r="F624" s="32">
        <v>3</v>
      </c>
      <c r="G624" s="32">
        <v>59</v>
      </c>
    </row>
    <row r="625" spans="2:7" x14ac:dyDescent="0.15">
      <c r="B625" s="25" t="s">
        <v>979</v>
      </c>
      <c r="C625" s="32">
        <v>0</v>
      </c>
      <c r="D625" s="32">
        <v>22</v>
      </c>
      <c r="E625" s="32">
        <v>17</v>
      </c>
      <c r="F625" s="32">
        <v>3</v>
      </c>
      <c r="G625" s="32">
        <v>42</v>
      </c>
    </row>
    <row r="626" spans="2:7" x14ac:dyDescent="0.15">
      <c r="B626" s="25" t="s">
        <v>981</v>
      </c>
      <c r="C626" s="32">
        <v>0</v>
      </c>
      <c r="D626" s="32">
        <v>27</v>
      </c>
      <c r="E626" s="32">
        <v>13</v>
      </c>
      <c r="F626" s="32">
        <v>2</v>
      </c>
      <c r="G626" s="32">
        <v>42</v>
      </c>
    </row>
    <row r="627" spans="2:7" x14ac:dyDescent="0.15">
      <c r="B627" s="25" t="s">
        <v>984</v>
      </c>
      <c r="C627" s="32">
        <v>0</v>
      </c>
      <c r="D627" s="32">
        <v>22</v>
      </c>
      <c r="E627" s="32">
        <v>17</v>
      </c>
      <c r="F627" s="32">
        <v>2</v>
      </c>
      <c r="G627" s="32">
        <v>41</v>
      </c>
    </row>
    <row r="628" spans="2:7" x14ac:dyDescent="0.15">
      <c r="B628" s="25" t="s">
        <v>986</v>
      </c>
      <c r="C628" s="32">
        <v>0</v>
      </c>
      <c r="D628" s="32">
        <v>17</v>
      </c>
      <c r="E628" s="32">
        <v>11</v>
      </c>
      <c r="F628" s="32">
        <v>4</v>
      </c>
      <c r="G628" s="32">
        <v>32</v>
      </c>
    </row>
    <row r="629" spans="2:7" x14ac:dyDescent="0.15">
      <c r="B629" s="25" t="s">
        <v>988</v>
      </c>
      <c r="C629" s="32">
        <v>0</v>
      </c>
      <c r="D629" s="32">
        <v>23</v>
      </c>
      <c r="E629" s="32">
        <v>15</v>
      </c>
      <c r="F629" s="32">
        <v>4</v>
      </c>
      <c r="G629" s="32">
        <v>42</v>
      </c>
    </row>
    <row r="630" spans="2:7" x14ac:dyDescent="0.15">
      <c r="B630" s="25" t="s">
        <v>990</v>
      </c>
      <c r="C630" s="32">
        <v>0</v>
      </c>
      <c r="D630" s="32">
        <v>20</v>
      </c>
      <c r="E630" s="32">
        <v>16</v>
      </c>
      <c r="F630" s="32">
        <v>4</v>
      </c>
      <c r="G630" s="32">
        <v>40</v>
      </c>
    </row>
    <row r="631" spans="2:7" x14ac:dyDescent="0.15">
      <c r="B631" s="25" t="s">
        <v>991</v>
      </c>
      <c r="C631" s="32">
        <v>0</v>
      </c>
      <c r="D631" s="32">
        <v>32</v>
      </c>
      <c r="E631" s="32">
        <v>12</v>
      </c>
      <c r="F631" s="32">
        <v>5</v>
      </c>
      <c r="G631" s="32">
        <v>49</v>
      </c>
    </row>
    <row r="632" spans="2:7" x14ac:dyDescent="0.15">
      <c r="B632" s="25" t="s">
        <v>994</v>
      </c>
      <c r="C632" s="32">
        <v>0</v>
      </c>
      <c r="D632" s="32">
        <v>24</v>
      </c>
      <c r="E632" s="32">
        <v>10</v>
      </c>
      <c r="F632" s="32">
        <v>7</v>
      </c>
      <c r="G632" s="32">
        <v>41</v>
      </c>
    </row>
    <row r="633" spans="2:7" x14ac:dyDescent="0.15">
      <c r="B633" s="25" t="s">
        <v>995</v>
      </c>
      <c r="C633" s="32">
        <v>0</v>
      </c>
      <c r="D633" s="32">
        <v>28</v>
      </c>
      <c r="E633" s="32">
        <v>14</v>
      </c>
      <c r="F633" s="32">
        <v>5</v>
      </c>
      <c r="G633" s="32">
        <v>47</v>
      </c>
    </row>
    <row r="634" spans="2:7" x14ac:dyDescent="0.15">
      <c r="B634" s="25" t="s">
        <v>997</v>
      </c>
      <c r="C634" s="32">
        <v>0</v>
      </c>
      <c r="D634" s="32">
        <v>29</v>
      </c>
      <c r="E634" s="32">
        <v>16</v>
      </c>
      <c r="F634" s="32">
        <v>0</v>
      </c>
      <c r="G634" s="32">
        <v>45</v>
      </c>
    </row>
    <row r="635" spans="2:7" x14ac:dyDescent="0.15">
      <c r="B635" s="25" t="s">
        <v>999</v>
      </c>
      <c r="C635" s="32">
        <v>0</v>
      </c>
      <c r="D635" s="32">
        <v>21</v>
      </c>
      <c r="E635" s="32">
        <v>16</v>
      </c>
      <c r="F635" s="32">
        <v>2</v>
      </c>
      <c r="G635" s="32">
        <v>39</v>
      </c>
    </row>
    <row r="636" spans="2:7" x14ac:dyDescent="0.15">
      <c r="B636" s="25" t="s">
        <v>1001</v>
      </c>
      <c r="C636" s="32">
        <v>0</v>
      </c>
      <c r="D636" s="32">
        <v>29</v>
      </c>
      <c r="E636" s="32">
        <v>6</v>
      </c>
      <c r="F636" s="32">
        <v>3</v>
      </c>
      <c r="G636" s="32">
        <v>38</v>
      </c>
    </row>
    <row r="637" spans="2:7" x14ac:dyDescent="0.15">
      <c r="B637" s="25" t="s">
        <v>1002</v>
      </c>
      <c r="C637" s="32">
        <v>0</v>
      </c>
      <c r="D637" s="32">
        <v>23</v>
      </c>
      <c r="E637" s="32">
        <v>12</v>
      </c>
      <c r="F637" s="32">
        <v>6</v>
      </c>
      <c r="G637" s="32">
        <v>41</v>
      </c>
    </row>
    <row r="638" spans="2:7" x14ac:dyDescent="0.15">
      <c r="B638" s="25" t="s">
        <v>1006</v>
      </c>
      <c r="C638" s="32">
        <v>0</v>
      </c>
      <c r="D638" s="32">
        <v>28</v>
      </c>
      <c r="E638" s="32">
        <v>11</v>
      </c>
      <c r="F638" s="32">
        <v>5</v>
      </c>
      <c r="G638" s="32">
        <v>44</v>
      </c>
    </row>
    <row r="639" spans="2:7" x14ac:dyDescent="0.15">
      <c r="B639" s="25" t="s">
        <v>1007</v>
      </c>
      <c r="C639" s="32">
        <v>0</v>
      </c>
      <c r="D639" s="32">
        <v>19</v>
      </c>
      <c r="E639" s="32">
        <v>15</v>
      </c>
      <c r="F639" s="32">
        <v>3</v>
      </c>
      <c r="G639" s="32">
        <v>37</v>
      </c>
    </row>
    <row r="640" spans="2:7" x14ac:dyDescent="0.15">
      <c r="B640" s="25" t="s">
        <v>1009</v>
      </c>
      <c r="C640" s="32">
        <v>0</v>
      </c>
      <c r="D640" s="32">
        <v>34</v>
      </c>
      <c r="E640" s="32">
        <v>13</v>
      </c>
      <c r="F640" s="32">
        <v>1</v>
      </c>
      <c r="G640" s="32">
        <v>48</v>
      </c>
    </row>
    <row r="641" spans="2:7" x14ac:dyDescent="0.15">
      <c r="B641" s="25" t="s">
        <v>1011</v>
      </c>
      <c r="C641" s="32">
        <v>0</v>
      </c>
      <c r="D641" s="32">
        <v>27</v>
      </c>
      <c r="E641" s="32">
        <v>11</v>
      </c>
      <c r="F641" s="32">
        <v>0</v>
      </c>
      <c r="G641" s="32">
        <v>38</v>
      </c>
    </row>
    <row r="642" spans="2:7" x14ac:dyDescent="0.15">
      <c r="B642" s="25" t="s">
        <v>1013</v>
      </c>
      <c r="C642" s="32">
        <v>0</v>
      </c>
      <c r="D642" s="32">
        <v>33</v>
      </c>
      <c r="E642" s="32">
        <v>12</v>
      </c>
      <c r="F642" s="32">
        <v>1</v>
      </c>
      <c r="G642" s="32">
        <v>46</v>
      </c>
    </row>
    <row r="643" spans="2:7" x14ac:dyDescent="0.15">
      <c r="B643" s="25" t="s">
        <v>1016</v>
      </c>
      <c r="C643" s="32">
        <v>0</v>
      </c>
      <c r="D643" s="32">
        <v>31</v>
      </c>
      <c r="E643" s="32">
        <v>22</v>
      </c>
      <c r="F643" s="32">
        <v>5</v>
      </c>
      <c r="G643" s="32">
        <v>58</v>
      </c>
    </row>
    <row r="644" spans="2:7" x14ac:dyDescent="0.15">
      <c r="B644" s="25" t="s">
        <v>1017</v>
      </c>
      <c r="C644" s="32">
        <v>0</v>
      </c>
      <c r="D644" s="32">
        <v>36</v>
      </c>
      <c r="E644" s="32">
        <v>24</v>
      </c>
      <c r="F644" s="32">
        <v>5</v>
      </c>
      <c r="G644" s="32">
        <v>65</v>
      </c>
    </row>
    <row r="645" spans="2:7" x14ac:dyDescent="0.15">
      <c r="B645" s="25" t="s">
        <v>1020</v>
      </c>
      <c r="C645" s="32">
        <v>0</v>
      </c>
      <c r="D645" s="32">
        <v>36</v>
      </c>
      <c r="E645" s="32">
        <v>24</v>
      </c>
      <c r="F645" s="32">
        <v>5</v>
      </c>
      <c r="G645" s="32">
        <v>65</v>
      </c>
    </row>
    <row r="646" spans="2:7" x14ac:dyDescent="0.15">
      <c r="B646" s="25" t="s">
        <v>1021</v>
      </c>
      <c r="C646" s="32">
        <v>0</v>
      </c>
      <c r="D646" s="32">
        <v>26</v>
      </c>
      <c r="E646" s="32">
        <v>31</v>
      </c>
      <c r="F646" s="32">
        <v>3</v>
      </c>
      <c r="G646" s="32">
        <v>60</v>
      </c>
    </row>
    <row r="647" spans="2:7" x14ac:dyDescent="0.15">
      <c r="B647" s="25" t="s">
        <v>1023</v>
      </c>
      <c r="C647" s="32">
        <v>0</v>
      </c>
      <c r="D647" s="32">
        <v>26</v>
      </c>
      <c r="E647" s="32">
        <v>22</v>
      </c>
      <c r="F647" s="32">
        <v>2</v>
      </c>
      <c r="G647" s="32">
        <v>50</v>
      </c>
    </row>
    <row r="648" spans="2:7" x14ac:dyDescent="0.15">
      <c r="B648" s="25" t="s">
        <v>1026</v>
      </c>
      <c r="C648" s="32">
        <v>0</v>
      </c>
      <c r="D648" s="32">
        <v>26</v>
      </c>
      <c r="E648" s="32">
        <v>22</v>
      </c>
      <c r="F648" s="32">
        <v>2</v>
      </c>
      <c r="G648" s="32">
        <v>50</v>
      </c>
    </row>
    <row r="649" spans="2:7" x14ac:dyDescent="0.15">
      <c r="B649" s="25" t="s">
        <v>1027</v>
      </c>
      <c r="C649" s="32">
        <v>0</v>
      </c>
      <c r="D649" s="32">
        <v>17</v>
      </c>
      <c r="E649" s="32">
        <v>27</v>
      </c>
      <c r="F649" s="32">
        <v>7</v>
      </c>
      <c r="G649" s="32">
        <v>51</v>
      </c>
    </row>
    <row r="650" spans="2:7" x14ac:dyDescent="0.15">
      <c r="B650" s="25" t="s">
        <v>1029</v>
      </c>
      <c r="C650" s="32">
        <v>0</v>
      </c>
      <c r="D650" s="32">
        <v>14</v>
      </c>
      <c r="E650" s="32">
        <v>18</v>
      </c>
      <c r="F650" s="32">
        <v>7</v>
      </c>
      <c r="G650" s="32">
        <v>39</v>
      </c>
    </row>
    <row r="651" spans="2:7" x14ac:dyDescent="0.15">
      <c r="B651" s="25" t="s">
        <v>1031</v>
      </c>
      <c r="C651" s="32">
        <v>0</v>
      </c>
      <c r="D651" s="32">
        <v>15</v>
      </c>
      <c r="E651" s="32">
        <v>16</v>
      </c>
      <c r="F651" s="32">
        <v>6</v>
      </c>
      <c r="G651" s="32">
        <v>37</v>
      </c>
    </row>
    <row r="652" spans="2:7" x14ac:dyDescent="0.15">
      <c r="B652" s="25" t="s">
        <v>1033</v>
      </c>
      <c r="C652" s="32">
        <v>0</v>
      </c>
      <c r="D652" s="32">
        <v>15</v>
      </c>
      <c r="E652" s="32">
        <v>16</v>
      </c>
      <c r="F652" s="32">
        <v>6</v>
      </c>
      <c r="G652" s="32">
        <v>37</v>
      </c>
    </row>
    <row r="653" spans="2:7" x14ac:dyDescent="0.15">
      <c r="B653" s="25" t="s">
        <v>1035</v>
      </c>
      <c r="C653" s="32">
        <v>0</v>
      </c>
      <c r="D653" s="32">
        <v>25</v>
      </c>
      <c r="E653" s="32">
        <v>23</v>
      </c>
      <c r="F653" s="32">
        <v>4</v>
      </c>
      <c r="G653" s="32">
        <v>52</v>
      </c>
    </row>
    <row r="654" spans="2:7" x14ac:dyDescent="0.15">
      <c r="B654" s="25" t="s">
        <v>1037</v>
      </c>
      <c r="C654" s="32">
        <v>0</v>
      </c>
      <c r="D654" s="32">
        <v>30</v>
      </c>
      <c r="E654" s="32">
        <v>23</v>
      </c>
      <c r="F654" s="32">
        <v>5</v>
      </c>
      <c r="G654" s="32">
        <v>58</v>
      </c>
    </row>
    <row r="655" spans="2:7" x14ac:dyDescent="0.15">
      <c r="B655" s="25" t="s">
        <v>1039</v>
      </c>
      <c r="C655" s="32">
        <v>0</v>
      </c>
      <c r="D655" s="32">
        <v>23</v>
      </c>
      <c r="E655" s="32">
        <v>27</v>
      </c>
      <c r="F655" s="32">
        <v>2</v>
      </c>
      <c r="G655" s="32">
        <v>52</v>
      </c>
    </row>
    <row r="656" spans="2:7" x14ac:dyDescent="0.15">
      <c r="B656" s="25" t="s">
        <v>1041</v>
      </c>
      <c r="C656" s="32">
        <v>0</v>
      </c>
      <c r="D656" s="32">
        <v>30</v>
      </c>
      <c r="E656" s="32">
        <v>24</v>
      </c>
      <c r="F656" s="32">
        <v>2</v>
      </c>
      <c r="G656" s="32">
        <v>56</v>
      </c>
    </row>
    <row r="657" spans="2:7" x14ac:dyDescent="0.15">
      <c r="B657" s="25" t="s">
        <v>1044</v>
      </c>
      <c r="C657" s="32">
        <v>0</v>
      </c>
      <c r="D657" s="32">
        <v>34</v>
      </c>
      <c r="E657" s="32">
        <v>22</v>
      </c>
      <c r="F657" s="32">
        <v>5</v>
      </c>
      <c r="G657" s="32">
        <v>61</v>
      </c>
    </row>
    <row r="658" spans="2:7" x14ac:dyDescent="0.15">
      <c r="B658" s="25" t="s">
        <v>1047</v>
      </c>
      <c r="C658" s="32">
        <v>0</v>
      </c>
      <c r="D658" s="32">
        <v>33</v>
      </c>
      <c r="E658" s="32">
        <v>24</v>
      </c>
      <c r="F658" s="32">
        <v>5</v>
      </c>
      <c r="G658" s="32">
        <v>62</v>
      </c>
    </row>
    <row r="659" spans="2:7" x14ac:dyDescent="0.15">
      <c r="B659" s="25" t="s">
        <v>1050</v>
      </c>
      <c r="C659" s="32">
        <v>0</v>
      </c>
      <c r="D659" s="32">
        <v>22</v>
      </c>
      <c r="E659" s="32">
        <v>22</v>
      </c>
      <c r="F659" s="32">
        <v>3</v>
      </c>
      <c r="G659" s="32">
        <v>47</v>
      </c>
    </row>
    <row r="660" spans="2:7" x14ac:dyDescent="0.15">
      <c r="B660" s="25" t="s">
        <v>1052</v>
      </c>
      <c r="C660" s="32">
        <v>0</v>
      </c>
      <c r="D660" s="32">
        <v>22</v>
      </c>
      <c r="E660" s="32">
        <v>22</v>
      </c>
      <c r="F660" s="32">
        <v>3</v>
      </c>
      <c r="G660" s="32">
        <v>47</v>
      </c>
    </row>
    <row r="661" spans="2:7" x14ac:dyDescent="0.15">
      <c r="B661" s="25" t="s">
        <v>1056</v>
      </c>
      <c r="C661" s="32">
        <v>0</v>
      </c>
      <c r="D661" s="32">
        <v>20</v>
      </c>
      <c r="E661" s="32">
        <v>29</v>
      </c>
      <c r="F661" s="32">
        <v>5</v>
      </c>
      <c r="G661" s="32">
        <v>54</v>
      </c>
    </row>
    <row r="662" spans="2:7" x14ac:dyDescent="0.15">
      <c r="B662" s="25" t="s">
        <v>1059</v>
      </c>
      <c r="C662" s="32">
        <v>0</v>
      </c>
      <c r="D662" s="32">
        <v>21</v>
      </c>
      <c r="E662" s="32">
        <v>29</v>
      </c>
      <c r="F662" s="32">
        <v>7</v>
      </c>
      <c r="G662" s="32">
        <v>57</v>
      </c>
    </row>
    <row r="663" spans="2:7" x14ac:dyDescent="0.15">
      <c r="B663" s="25" t="s">
        <v>1062</v>
      </c>
      <c r="C663" s="32">
        <v>0</v>
      </c>
      <c r="D663" s="32">
        <v>23</v>
      </c>
      <c r="E663" s="32">
        <v>20</v>
      </c>
      <c r="F663" s="32">
        <v>2</v>
      </c>
      <c r="G663" s="32">
        <v>45</v>
      </c>
    </row>
    <row r="664" spans="2:7" x14ac:dyDescent="0.15">
      <c r="B664" s="25" t="s">
        <v>1065</v>
      </c>
      <c r="C664" s="32">
        <v>0</v>
      </c>
      <c r="D664" s="32">
        <v>17</v>
      </c>
      <c r="E664" s="32">
        <v>25</v>
      </c>
      <c r="F664" s="32">
        <v>3</v>
      </c>
      <c r="G664" s="32">
        <v>45</v>
      </c>
    </row>
    <row r="665" spans="2:7" x14ac:dyDescent="0.15">
      <c r="B665" s="25" t="s">
        <v>1077</v>
      </c>
      <c r="C665" s="32">
        <v>0</v>
      </c>
      <c r="D665" s="32">
        <v>20</v>
      </c>
      <c r="E665" s="32">
        <v>21</v>
      </c>
      <c r="F665" s="32">
        <v>3</v>
      </c>
      <c r="G665" s="32">
        <v>44</v>
      </c>
    </row>
    <row r="666" spans="2:7" x14ac:dyDescent="0.15">
      <c r="B666" s="25" t="s">
        <v>1081</v>
      </c>
      <c r="C666" s="32">
        <v>0</v>
      </c>
      <c r="D666" s="32">
        <v>23</v>
      </c>
      <c r="E666" s="32">
        <v>23</v>
      </c>
      <c r="F666" s="32">
        <v>2</v>
      </c>
      <c r="G666" s="32">
        <v>48</v>
      </c>
    </row>
    <row r="667" spans="2:7" x14ac:dyDescent="0.15">
      <c r="B667" s="25" t="s">
        <v>1084</v>
      </c>
      <c r="C667" s="32">
        <v>0</v>
      </c>
      <c r="D667" s="32">
        <v>27</v>
      </c>
      <c r="E667" s="32">
        <v>20</v>
      </c>
      <c r="F667" s="32">
        <v>1</v>
      </c>
      <c r="G667" s="32">
        <v>48</v>
      </c>
    </row>
    <row r="668" spans="2:7" x14ac:dyDescent="0.15">
      <c r="B668" s="25" t="s">
        <v>1086</v>
      </c>
      <c r="C668" s="32">
        <v>0</v>
      </c>
      <c r="D668" s="32">
        <v>21</v>
      </c>
      <c r="E668" s="32">
        <v>24</v>
      </c>
      <c r="F668" s="32">
        <v>3</v>
      </c>
      <c r="G668" s="32">
        <v>48</v>
      </c>
    </row>
    <row r="669" spans="2:7" x14ac:dyDescent="0.15">
      <c r="B669" s="25" t="s">
        <v>1089</v>
      </c>
      <c r="C669" s="32">
        <v>0</v>
      </c>
      <c r="D669" s="32">
        <v>20</v>
      </c>
      <c r="E669" s="32">
        <v>23</v>
      </c>
      <c r="F669" s="32">
        <v>3</v>
      </c>
      <c r="G669" s="32">
        <v>46</v>
      </c>
    </row>
    <row r="670" spans="2:7" x14ac:dyDescent="0.15">
      <c r="B670" s="25" t="s">
        <v>1092</v>
      </c>
      <c r="C670" s="32">
        <v>0</v>
      </c>
      <c r="D670" s="32">
        <v>18</v>
      </c>
      <c r="E670" s="32">
        <v>12</v>
      </c>
      <c r="F670" s="32">
        <v>2</v>
      </c>
      <c r="G670" s="32">
        <v>32</v>
      </c>
    </row>
    <row r="671" spans="2:7" x14ac:dyDescent="0.15">
      <c r="B671" s="25" t="s">
        <v>1095</v>
      </c>
      <c r="C671" s="32">
        <v>0</v>
      </c>
      <c r="D671" s="32">
        <v>24</v>
      </c>
      <c r="E671" s="32">
        <v>24</v>
      </c>
      <c r="F671" s="32">
        <v>4</v>
      </c>
      <c r="G671" s="32">
        <v>52</v>
      </c>
    </row>
    <row r="672" spans="2:7" x14ac:dyDescent="0.15">
      <c r="B672" s="25" t="s">
        <v>1113</v>
      </c>
      <c r="C672" s="32">
        <v>0</v>
      </c>
      <c r="D672" s="32">
        <v>15</v>
      </c>
      <c r="E672" s="32">
        <v>15</v>
      </c>
      <c r="F672" s="32">
        <v>4</v>
      </c>
      <c r="G672" s="32">
        <v>34</v>
      </c>
    </row>
    <row r="673" spans="2:7" x14ac:dyDescent="0.15">
      <c r="B673" s="25" t="s">
        <v>1116</v>
      </c>
      <c r="C673" s="32">
        <v>0</v>
      </c>
      <c r="D673" s="32">
        <v>9</v>
      </c>
      <c r="E673" s="32">
        <v>12</v>
      </c>
      <c r="F673" s="32">
        <v>1</v>
      </c>
      <c r="G673" s="32">
        <v>22</v>
      </c>
    </row>
    <row r="674" spans="2:7" x14ac:dyDescent="0.15">
      <c r="B674" s="25" t="s">
        <v>1119</v>
      </c>
      <c r="C674" s="32">
        <v>0</v>
      </c>
      <c r="D674" s="32">
        <v>10</v>
      </c>
      <c r="E674" s="32">
        <v>18</v>
      </c>
      <c r="F674" s="32">
        <v>2</v>
      </c>
      <c r="G674" s="32">
        <v>30</v>
      </c>
    </row>
    <row r="675" spans="2:7" x14ac:dyDescent="0.15">
      <c r="B675" s="25" t="s">
        <v>1122</v>
      </c>
      <c r="C675" s="32">
        <v>0</v>
      </c>
      <c r="D675" s="32">
        <v>18</v>
      </c>
      <c r="E675" s="32">
        <v>24</v>
      </c>
      <c r="F675" s="32">
        <v>1</v>
      </c>
      <c r="G675" s="32">
        <v>43</v>
      </c>
    </row>
    <row r="676" spans="2:7" x14ac:dyDescent="0.15">
      <c r="B676" s="25" t="s">
        <v>1125</v>
      </c>
      <c r="C676" s="32">
        <v>0</v>
      </c>
      <c r="D676" s="32">
        <v>18</v>
      </c>
      <c r="E676" s="32">
        <v>21</v>
      </c>
      <c r="F676" s="32">
        <v>3</v>
      </c>
      <c r="G676" s="32">
        <v>42</v>
      </c>
    </row>
    <row r="677" spans="2:7" x14ac:dyDescent="0.15">
      <c r="B677" s="25" t="s">
        <v>1129</v>
      </c>
      <c r="C677" s="32">
        <v>0</v>
      </c>
      <c r="D677" s="32">
        <v>18</v>
      </c>
      <c r="E677" s="32">
        <v>21</v>
      </c>
      <c r="F677" s="32">
        <v>3</v>
      </c>
      <c r="G677" s="32">
        <v>42</v>
      </c>
    </row>
    <row r="678" spans="2:7" x14ac:dyDescent="0.15">
      <c r="B678" s="25" t="s">
        <v>1131</v>
      </c>
      <c r="C678" s="32">
        <v>0</v>
      </c>
      <c r="D678" s="32">
        <v>18</v>
      </c>
      <c r="E678" s="32">
        <v>21</v>
      </c>
      <c r="F678" s="32">
        <v>3</v>
      </c>
      <c r="G678" s="32">
        <v>42</v>
      </c>
    </row>
    <row r="679" spans="2:7" x14ac:dyDescent="0.15">
      <c r="B679" s="25" t="s">
        <v>1133</v>
      </c>
      <c r="C679" s="32">
        <v>0</v>
      </c>
      <c r="D679" s="32">
        <v>20</v>
      </c>
      <c r="E679" s="32">
        <v>16</v>
      </c>
      <c r="F679" s="32">
        <v>2</v>
      </c>
      <c r="G679" s="32">
        <v>38</v>
      </c>
    </row>
    <row r="680" spans="2:7" x14ac:dyDescent="0.15">
      <c r="B680" s="25" t="s">
        <v>1137</v>
      </c>
      <c r="C680" s="32">
        <v>0</v>
      </c>
      <c r="D680" s="32">
        <v>14</v>
      </c>
      <c r="E680" s="32">
        <v>13</v>
      </c>
      <c r="F680" s="32">
        <v>1</v>
      </c>
      <c r="G680" s="32">
        <v>28</v>
      </c>
    </row>
    <row r="681" spans="2:7" x14ac:dyDescent="0.15">
      <c r="B681" s="25" t="s">
        <v>1140</v>
      </c>
      <c r="C681" s="32">
        <v>0</v>
      </c>
      <c r="D681" s="32">
        <v>16</v>
      </c>
      <c r="E681" s="32">
        <v>21</v>
      </c>
      <c r="F681" s="32">
        <v>0</v>
      </c>
      <c r="G681" s="32">
        <v>37</v>
      </c>
    </row>
    <row r="682" spans="2:7" x14ac:dyDescent="0.15">
      <c r="B682" s="25" t="s">
        <v>1143</v>
      </c>
      <c r="C682" s="32">
        <v>0</v>
      </c>
      <c r="D682" s="32">
        <v>18</v>
      </c>
      <c r="E682" s="32">
        <v>12</v>
      </c>
      <c r="F682" s="32">
        <v>1</v>
      </c>
      <c r="G682" s="32">
        <v>31</v>
      </c>
    </row>
    <row r="683" spans="2:7" x14ac:dyDescent="0.15">
      <c r="B683" s="25" t="s">
        <v>1146</v>
      </c>
      <c r="C683" s="32">
        <v>0</v>
      </c>
      <c r="D683" s="32">
        <v>10</v>
      </c>
      <c r="E683" s="32">
        <v>21</v>
      </c>
      <c r="F683" s="32">
        <v>2</v>
      </c>
      <c r="G683" s="32">
        <v>33</v>
      </c>
    </row>
    <row r="684" spans="2:7" x14ac:dyDescent="0.15">
      <c r="B684" s="25" t="s">
        <v>1153</v>
      </c>
      <c r="C684" s="32">
        <v>0</v>
      </c>
      <c r="D684" s="32">
        <v>12</v>
      </c>
      <c r="E684" s="32">
        <v>18</v>
      </c>
      <c r="F684" s="32">
        <v>3</v>
      </c>
      <c r="G684" s="32">
        <v>33</v>
      </c>
    </row>
    <row r="685" spans="2:7" x14ac:dyDescent="0.15">
      <c r="B685" s="25" t="s">
        <v>1161</v>
      </c>
      <c r="C685" s="32">
        <v>0</v>
      </c>
      <c r="D685" s="32">
        <v>16</v>
      </c>
      <c r="E685" s="32">
        <v>6</v>
      </c>
      <c r="F685" s="32">
        <v>4</v>
      </c>
      <c r="G685" s="32">
        <v>26</v>
      </c>
    </row>
    <row r="686" spans="2:7" x14ac:dyDescent="0.15">
      <c r="B686" s="25" t="s">
        <v>1171</v>
      </c>
      <c r="C686" s="32">
        <v>0</v>
      </c>
      <c r="D686" s="32">
        <v>13</v>
      </c>
      <c r="E686" s="32">
        <v>14</v>
      </c>
      <c r="F686" s="32">
        <v>2</v>
      </c>
      <c r="G686" s="32">
        <v>29</v>
      </c>
    </row>
    <row r="687" spans="2:7" x14ac:dyDescent="0.15">
      <c r="B687" s="25" t="s">
        <v>1176</v>
      </c>
      <c r="C687" s="32">
        <v>0</v>
      </c>
      <c r="D687" s="32">
        <v>7</v>
      </c>
      <c r="E687" s="32">
        <v>19</v>
      </c>
      <c r="F687" s="32">
        <v>3</v>
      </c>
      <c r="G687" s="32">
        <v>29</v>
      </c>
    </row>
    <row r="688" spans="2:7" x14ac:dyDescent="0.15">
      <c r="B688" s="25" t="s">
        <v>1179</v>
      </c>
      <c r="C688" s="32">
        <v>0</v>
      </c>
      <c r="D688" s="32">
        <v>13</v>
      </c>
      <c r="E688" s="32">
        <v>12</v>
      </c>
      <c r="F688" s="32">
        <v>2</v>
      </c>
      <c r="G688" s="32">
        <v>27</v>
      </c>
    </row>
    <row r="689" spans="1:7" x14ac:dyDescent="0.15">
      <c r="B689" s="25" t="s">
        <v>1181</v>
      </c>
      <c r="C689" s="32">
        <v>0</v>
      </c>
      <c r="D689" s="32">
        <v>14</v>
      </c>
      <c r="E689" s="32">
        <v>13</v>
      </c>
      <c r="F689" s="32">
        <v>0</v>
      </c>
      <c r="G689" s="32">
        <v>27</v>
      </c>
    </row>
    <row r="690" spans="1:7" x14ac:dyDescent="0.15">
      <c r="B690" s="25" t="s">
        <v>1186</v>
      </c>
      <c r="C690" s="32">
        <v>0</v>
      </c>
      <c r="D690" s="32">
        <v>17</v>
      </c>
      <c r="E690" s="32">
        <v>13</v>
      </c>
      <c r="F690" s="32">
        <v>1</v>
      </c>
      <c r="G690" s="32">
        <v>31</v>
      </c>
    </row>
    <row r="691" spans="1:7" x14ac:dyDescent="0.15">
      <c r="B691" s="25" t="s">
        <v>1188</v>
      </c>
      <c r="C691" s="32">
        <v>0</v>
      </c>
      <c r="D691" s="32">
        <v>8</v>
      </c>
      <c r="E691" s="32">
        <v>11</v>
      </c>
      <c r="F691" s="32">
        <v>1</v>
      </c>
      <c r="G691" s="32">
        <v>20</v>
      </c>
    </row>
    <row r="692" spans="1:7" x14ac:dyDescent="0.15">
      <c r="B692" s="25" t="s">
        <v>1193</v>
      </c>
      <c r="C692" s="32">
        <v>0</v>
      </c>
      <c r="D692" s="32">
        <v>8</v>
      </c>
      <c r="E692" s="32">
        <v>11</v>
      </c>
      <c r="F692" s="32">
        <v>2</v>
      </c>
      <c r="G692" s="32">
        <v>21</v>
      </c>
    </row>
    <row r="693" spans="1:7" x14ac:dyDescent="0.15">
      <c r="B693" s="25" t="s">
        <v>1196</v>
      </c>
      <c r="C693" s="32">
        <v>0</v>
      </c>
      <c r="D693" s="32">
        <v>6</v>
      </c>
      <c r="E693" s="32">
        <v>11</v>
      </c>
      <c r="F693" s="32">
        <v>0</v>
      </c>
      <c r="G693" s="32">
        <v>17</v>
      </c>
    </row>
    <row r="694" spans="1:7" x14ac:dyDescent="0.15">
      <c r="A694" s="328"/>
      <c r="B694" s="25" t="s">
        <v>1199</v>
      </c>
      <c r="C694" s="32">
        <v>0</v>
      </c>
      <c r="D694" s="32">
        <v>10</v>
      </c>
      <c r="E694" s="32">
        <v>11</v>
      </c>
      <c r="F694" s="32">
        <v>2</v>
      </c>
      <c r="G694" s="32">
        <v>23</v>
      </c>
    </row>
    <row r="695" spans="1:7" x14ac:dyDescent="0.15">
      <c r="A695" s="328"/>
      <c r="B695" s="25" t="s">
        <v>1203</v>
      </c>
      <c r="C695" s="32">
        <v>0</v>
      </c>
      <c r="D695" s="32">
        <v>12</v>
      </c>
      <c r="E695" s="32">
        <v>11</v>
      </c>
      <c r="F695" s="32">
        <v>3</v>
      </c>
      <c r="G695" s="32">
        <v>26</v>
      </c>
    </row>
    <row r="696" spans="1:7" x14ac:dyDescent="0.15">
      <c r="A696" s="328"/>
      <c r="B696" s="25" t="s">
        <v>1206</v>
      </c>
      <c r="C696" s="32">
        <v>0</v>
      </c>
      <c r="D696" s="32">
        <v>19</v>
      </c>
      <c r="E696" s="32">
        <v>10</v>
      </c>
      <c r="F696" s="32">
        <v>2</v>
      </c>
      <c r="G696" s="32">
        <v>31</v>
      </c>
    </row>
    <row r="697" spans="1:7" x14ac:dyDescent="0.15">
      <c r="A697" s="345"/>
      <c r="B697" s="25" t="s">
        <v>1208</v>
      </c>
      <c r="C697" s="32">
        <v>0</v>
      </c>
      <c r="D697" s="32">
        <v>12</v>
      </c>
      <c r="E697" s="32">
        <v>10</v>
      </c>
      <c r="F697" s="32">
        <v>0</v>
      </c>
      <c r="G697" s="32">
        <v>22</v>
      </c>
    </row>
    <row r="698" spans="1:7" x14ac:dyDescent="0.15">
      <c r="A698" s="345"/>
      <c r="B698" s="25" t="s">
        <v>1213</v>
      </c>
      <c r="C698" s="32">
        <v>0</v>
      </c>
      <c r="D698" s="32">
        <v>13</v>
      </c>
      <c r="E698" s="32">
        <v>15</v>
      </c>
      <c r="F698" s="32">
        <v>1</v>
      </c>
      <c r="G698" s="32">
        <v>29</v>
      </c>
    </row>
    <row r="699" spans="1:7" x14ac:dyDescent="0.15">
      <c r="A699" s="345"/>
      <c r="B699" s="25" t="s">
        <v>1214</v>
      </c>
      <c r="C699" s="32">
        <v>0</v>
      </c>
      <c r="D699" s="32">
        <v>10</v>
      </c>
      <c r="E699" s="32">
        <v>10</v>
      </c>
      <c r="F699" s="32">
        <v>4</v>
      </c>
      <c r="G699" s="32">
        <v>24</v>
      </c>
    </row>
    <row r="700" spans="1:7" x14ac:dyDescent="0.15">
      <c r="A700" s="345"/>
      <c r="B700" s="25" t="s">
        <v>1217</v>
      </c>
      <c r="C700" s="32">
        <v>0</v>
      </c>
      <c r="D700" s="32">
        <v>14</v>
      </c>
      <c r="E700" s="32">
        <v>16</v>
      </c>
      <c r="F700" s="32">
        <v>2</v>
      </c>
      <c r="G700" s="32">
        <v>32</v>
      </c>
    </row>
    <row r="701" spans="1:7" x14ac:dyDescent="0.15">
      <c r="A701" s="345"/>
      <c r="B701" s="25" t="s">
        <v>1221</v>
      </c>
      <c r="C701" s="32">
        <v>0</v>
      </c>
      <c r="D701" s="32">
        <v>17</v>
      </c>
      <c r="E701" s="32">
        <v>12</v>
      </c>
      <c r="F701" s="32">
        <v>5</v>
      </c>
      <c r="G701" s="32">
        <v>34</v>
      </c>
    </row>
    <row r="702" spans="1:7" x14ac:dyDescent="0.15">
      <c r="A702" s="345"/>
      <c r="B702" s="25" t="s">
        <v>1224</v>
      </c>
      <c r="C702" s="32">
        <v>0</v>
      </c>
      <c r="D702" s="32">
        <v>17</v>
      </c>
      <c r="E702" s="32">
        <v>11</v>
      </c>
      <c r="F702" s="32">
        <v>2</v>
      </c>
      <c r="G702" s="32">
        <v>30</v>
      </c>
    </row>
    <row r="703" spans="1:7" x14ac:dyDescent="0.15">
      <c r="A703" s="345"/>
      <c r="B703" s="25" t="s">
        <v>1228</v>
      </c>
      <c r="C703" s="32">
        <v>0</v>
      </c>
      <c r="D703" s="32">
        <v>17</v>
      </c>
      <c r="E703" s="32">
        <v>11</v>
      </c>
      <c r="F703" s="32">
        <v>2</v>
      </c>
      <c r="G703" s="32">
        <v>30</v>
      </c>
    </row>
    <row r="704" spans="1:7" x14ac:dyDescent="0.15">
      <c r="A704" s="345"/>
      <c r="B704" s="355" t="s">
        <v>1231</v>
      </c>
      <c r="C704" s="32">
        <v>0</v>
      </c>
      <c r="D704" s="32">
        <v>14</v>
      </c>
      <c r="E704" s="32">
        <v>7</v>
      </c>
      <c r="F704" s="32">
        <v>4</v>
      </c>
      <c r="G704" s="32">
        <v>25</v>
      </c>
    </row>
    <row r="705" spans="1:7" x14ac:dyDescent="0.15">
      <c r="A705" s="345"/>
      <c r="B705" s="355" t="s">
        <v>1234</v>
      </c>
      <c r="C705" s="32">
        <v>0</v>
      </c>
      <c r="D705" s="32">
        <v>12</v>
      </c>
      <c r="E705" s="32">
        <v>16</v>
      </c>
      <c r="F705" s="32">
        <v>3</v>
      </c>
      <c r="G705" s="32">
        <v>31</v>
      </c>
    </row>
    <row r="706" spans="1:7" x14ac:dyDescent="0.15">
      <c r="A706" s="345"/>
      <c r="B706" s="355" t="s">
        <v>1238</v>
      </c>
      <c r="C706" s="32">
        <v>0</v>
      </c>
      <c r="D706" s="32">
        <v>12</v>
      </c>
      <c r="E706" s="32">
        <v>15</v>
      </c>
      <c r="F706" s="32">
        <v>2</v>
      </c>
      <c r="G706" s="32">
        <v>29</v>
      </c>
    </row>
    <row r="707" spans="1:7" x14ac:dyDescent="0.15">
      <c r="A707" s="345"/>
      <c r="B707" s="355" t="s">
        <v>1241</v>
      </c>
      <c r="C707" s="32">
        <v>0</v>
      </c>
      <c r="D707" s="32">
        <v>14</v>
      </c>
      <c r="E707" s="32">
        <v>10</v>
      </c>
      <c r="F707" s="32">
        <v>1</v>
      </c>
      <c r="G707" s="32">
        <v>25</v>
      </c>
    </row>
    <row r="708" spans="1:7" x14ac:dyDescent="0.15">
      <c r="A708" s="345"/>
      <c r="B708" s="355" t="s">
        <v>1244</v>
      </c>
      <c r="C708" s="32">
        <v>0</v>
      </c>
      <c r="D708" s="32">
        <v>15</v>
      </c>
      <c r="E708" s="32">
        <v>16</v>
      </c>
      <c r="F708" s="32">
        <v>0</v>
      </c>
      <c r="G708" s="32">
        <v>31</v>
      </c>
    </row>
    <row r="709" spans="1:7" x14ac:dyDescent="0.15">
      <c r="A709" s="345"/>
      <c r="B709" s="355" t="s">
        <v>1247</v>
      </c>
      <c r="C709" s="32">
        <v>0</v>
      </c>
      <c r="D709" s="32">
        <v>14</v>
      </c>
      <c r="E709" s="32">
        <v>11</v>
      </c>
      <c r="F709" s="32">
        <v>1</v>
      </c>
      <c r="G709" s="32">
        <v>26</v>
      </c>
    </row>
    <row r="710" spans="1:7" x14ac:dyDescent="0.15">
      <c r="A710" s="345"/>
      <c r="B710" s="355" t="s">
        <v>1249</v>
      </c>
      <c r="C710" s="32">
        <v>0</v>
      </c>
      <c r="D710" s="32">
        <v>17</v>
      </c>
      <c r="E710" s="32">
        <v>12</v>
      </c>
      <c r="F710" s="32">
        <v>1</v>
      </c>
      <c r="G710" s="32">
        <v>30</v>
      </c>
    </row>
    <row r="711" spans="1:7" x14ac:dyDescent="0.15">
      <c r="A711" s="345"/>
      <c r="B711" s="355" t="s">
        <v>1251</v>
      </c>
      <c r="C711" s="32">
        <v>0</v>
      </c>
      <c r="D711" s="32">
        <v>20</v>
      </c>
      <c r="E711" s="32">
        <v>14</v>
      </c>
      <c r="F711" s="32">
        <v>1</v>
      </c>
      <c r="G711" s="32">
        <v>35</v>
      </c>
    </row>
    <row r="712" spans="1:7" x14ac:dyDescent="0.15">
      <c r="A712" s="345"/>
      <c r="B712" s="355" t="s">
        <v>1253</v>
      </c>
      <c r="C712" s="32">
        <v>0</v>
      </c>
      <c r="D712" s="32">
        <v>13</v>
      </c>
      <c r="E712" s="32">
        <v>14</v>
      </c>
      <c r="F712" s="32">
        <v>2</v>
      </c>
      <c r="G712" s="32">
        <v>29</v>
      </c>
    </row>
    <row r="713" spans="1:7" x14ac:dyDescent="0.15">
      <c r="A713" s="345"/>
      <c r="B713" s="355" t="s">
        <v>1255</v>
      </c>
      <c r="C713" s="32">
        <v>0</v>
      </c>
      <c r="D713" s="32">
        <v>14</v>
      </c>
      <c r="E713" s="32">
        <v>15</v>
      </c>
      <c r="F713" s="32">
        <v>1</v>
      </c>
      <c r="G713" s="32">
        <v>30</v>
      </c>
    </row>
    <row r="714" spans="1:7" x14ac:dyDescent="0.15">
      <c r="A714" s="365"/>
      <c r="B714" s="367" t="s">
        <v>1257</v>
      </c>
      <c r="C714" s="368">
        <v>0</v>
      </c>
      <c r="D714" s="368">
        <v>14</v>
      </c>
      <c r="E714" s="368">
        <v>15</v>
      </c>
      <c r="F714" s="368">
        <v>3</v>
      </c>
      <c r="G714" s="368">
        <v>32</v>
      </c>
    </row>
    <row r="715" spans="1:7" x14ac:dyDescent="0.15">
      <c r="A715" s="365"/>
      <c r="B715" s="367" t="s">
        <v>1259</v>
      </c>
      <c r="C715" s="368">
        <v>0</v>
      </c>
      <c r="D715" s="368">
        <v>11</v>
      </c>
      <c r="E715" s="368">
        <v>14</v>
      </c>
      <c r="F715" s="368">
        <v>1</v>
      </c>
      <c r="G715" s="368">
        <v>26</v>
      </c>
    </row>
    <row r="716" spans="1:7" x14ac:dyDescent="0.15">
      <c r="A716" s="365"/>
      <c r="B716" s="367" t="s">
        <v>1262</v>
      </c>
      <c r="C716" s="368">
        <v>0</v>
      </c>
      <c r="D716" s="368">
        <v>10</v>
      </c>
      <c r="E716" s="368">
        <v>15</v>
      </c>
      <c r="F716" s="368">
        <v>2</v>
      </c>
      <c r="G716" s="368">
        <v>27</v>
      </c>
    </row>
    <row r="717" spans="1:7" x14ac:dyDescent="0.15">
      <c r="A717" s="365"/>
      <c r="B717" s="367" t="s">
        <v>1263</v>
      </c>
      <c r="C717" s="368">
        <v>0</v>
      </c>
      <c r="D717" s="368">
        <v>11</v>
      </c>
      <c r="E717" s="368">
        <v>15</v>
      </c>
      <c r="F717" s="368">
        <v>1</v>
      </c>
      <c r="G717" s="368">
        <v>27</v>
      </c>
    </row>
    <row r="718" spans="1:7" x14ac:dyDescent="0.15">
      <c r="A718" s="365"/>
      <c r="B718" s="367" t="s">
        <v>1265</v>
      </c>
      <c r="C718" s="368">
        <v>0</v>
      </c>
      <c r="D718" s="368">
        <v>16</v>
      </c>
      <c r="E718" s="368">
        <v>14</v>
      </c>
      <c r="F718" s="368">
        <v>2</v>
      </c>
      <c r="G718" s="368">
        <v>32</v>
      </c>
    </row>
    <row r="719" spans="1:7" x14ac:dyDescent="0.15">
      <c r="A719" s="365"/>
      <c r="B719" s="367" t="s">
        <v>1267</v>
      </c>
      <c r="C719" s="368">
        <v>0</v>
      </c>
      <c r="D719" s="368">
        <v>15</v>
      </c>
      <c r="E719" s="368">
        <v>13</v>
      </c>
      <c r="F719" s="368">
        <v>2</v>
      </c>
      <c r="G719" s="368">
        <v>30</v>
      </c>
    </row>
    <row r="720" spans="1:7" x14ac:dyDescent="0.15">
      <c r="A720" s="365"/>
      <c r="B720" s="367" t="s">
        <v>1269</v>
      </c>
      <c r="C720" s="368">
        <v>0</v>
      </c>
      <c r="D720" s="368">
        <v>16</v>
      </c>
      <c r="E720" s="368">
        <v>14</v>
      </c>
      <c r="F720" s="368">
        <v>5</v>
      </c>
      <c r="G720" s="368">
        <v>35</v>
      </c>
    </row>
    <row r="721" spans="1:7" x14ac:dyDescent="0.15">
      <c r="A721" s="365"/>
      <c r="B721" s="367" t="s">
        <v>1271</v>
      </c>
      <c r="C721" s="368">
        <v>0</v>
      </c>
      <c r="D721" s="368">
        <v>15</v>
      </c>
      <c r="E721" s="368">
        <v>13</v>
      </c>
      <c r="F721" s="368">
        <v>2</v>
      </c>
      <c r="G721" s="368">
        <v>30</v>
      </c>
    </row>
    <row r="722" spans="1:7" x14ac:dyDescent="0.15">
      <c r="A722" s="365"/>
      <c r="B722" s="367" t="s">
        <v>1273</v>
      </c>
      <c r="C722" s="368">
        <v>0</v>
      </c>
      <c r="D722" s="368">
        <v>10</v>
      </c>
      <c r="E722" s="368">
        <v>12</v>
      </c>
      <c r="F722" s="368">
        <v>2</v>
      </c>
      <c r="G722" s="368">
        <v>24</v>
      </c>
    </row>
    <row r="723" spans="1:7" x14ac:dyDescent="0.15">
      <c r="A723" s="365"/>
      <c r="B723" s="367" t="s">
        <v>1276</v>
      </c>
      <c r="C723" s="368">
        <v>0</v>
      </c>
      <c r="D723" s="368">
        <v>12</v>
      </c>
      <c r="E723" s="368">
        <v>8</v>
      </c>
      <c r="F723" s="368">
        <v>3</v>
      </c>
      <c r="G723" s="368">
        <v>23</v>
      </c>
    </row>
    <row r="724" spans="1:7" x14ac:dyDescent="0.15">
      <c r="A724" s="365"/>
      <c r="B724" s="367" t="s">
        <v>1277</v>
      </c>
      <c r="C724" s="368">
        <v>0</v>
      </c>
      <c r="D724" s="368">
        <v>17</v>
      </c>
      <c r="E724" s="368">
        <v>8</v>
      </c>
      <c r="F724" s="368">
        <v>1</v>
      </c>
      <c r="G724" s="368">
        <v>26</v>
      </c>
    </row>
    <row r="725" spans="1:7" x14ac:dyDescent="0.15">
      <c r="A725" s="389"/>
      <c r="B725" s="367" t="s">
        <v>1279</v>
      </c>
      <c r="C725" s="368">
        <f>$C$137</f>
        <v>0</v>
      </c>
      <c r="D725" s="368">
        <f>$D$137</f>
        <v>28</v>
      </c>
      <c r="E725" s="368">
        <f>$E$137</f>
        <v>6</v>
      </c>
      <c r="F725" s="368">
        <f>$F$137</f>
        <v>4</v>
      </c>
      <c r="G725" s="368">
        <f>$G$137</f>
        <v>38</v>
      </c>
    </row>
    <row r="727" spans="1:7" x14ac:dyDescent="0.15">
      <c r="B727" s="33" t="s">
        <v>511</v>
      </c>
      <c r="C727" s="34" t="e">
        <f>SUM(C725-C724)/C724</f>
        <v>#DIV/0!</v>
      </c>
      <c r="D727" s="34">
        <f t="shared" ref="D727:G727" si="3">SUM(D725-D724)/D724</f>
        <v>0.6470588235294118</v>
      </c>
      <c r="E727" s="34">
        <f t="shared" si="3"/>
        <v>-0.25</v>
      </c>
      <c r="F727" s="34">
        <f t="shared" si="3"/>
        <v>3</v>
      </c>
      <c r="G727" s="34">
        <f t="shared" si="3"/>
        <v>0.46153846153846156</v>
      </c>
    </row>
    <row r="728" spans="1:7" x14ac:dyDescent="0.15">
      <c r="B728" s="33" t="s">
        <v>512</v>
      </c>
      <c r="C728" s="34" t="e">
        <f>SUM(C725-C722)/C722</f>
        <v>#DIV/0!</v>
      </c>
      <c r="D728" s="34">
        <f t="shared" ref="D728:G728" si="4">SUM(D725-D722)/D722</f>
        <v>1.8</v>
      </c>
      <c r="E728" s="34">
        <f t="shared" si="4"/>
        <v>-0.5</v>
      </c>
      <c r="F728" s="34">
        <f t="shared" si="4"/>
        <v>1</v>
      </c>
      <c r="G728" s="34">
        <f t="shared" si="4"/>
        <v>0.58333333333333337</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8"/>
  <sheetViews>
    <sheetView showGridLines="0" workbookViewId="0">
      <selection activeCell="D16" sqref="D16"/>
    </sheetView>
  </sheetViews>
  <sheetFormatPr baseColWidth="10" defaultColWidth="8.83203125" defaultRowHeight="12" x14ac:dyDescent="0.15"/>
  <cols>
    <col min="1" max="1" width="33.6640625" style="14" customWidth="1"/>
    <col min="2" max="3" width="19.6640625" style="14" customWidth="1"/>
    <col min="4" max="4" width="15.1640625" style="14" customWidth="1"/>
    <col min="5" max="5" width="13.6640625" style="14" customWidth="1"/>
    <col min="6" max="6" width="14.6640625" style="14" customWidth="1"/>
    <col min="7" max="7" width="19.5" style="14" customWidth="1"/>
    <col min="8" max="8" width="8.83203125" style="14"/>
    <col min="9" max="16384" width="8.83203125" style="16"/>
  </cols>
  <sheetData>
    <row r="2" spans="1:7" s="132" customFormat="1" ht="23" x14ac:dyDescent="0.15">
      <c r="A2" s="132" t="s">
        <v>611</v>
      </c>
    </row>
    <row r="3" spans="1:7" s="119" customFormat="1" ht="14" x14ac:dyDescent="0.15">
      <c r="A3" s="122" t="s">
        <v>1297</v>
      </c>
    </row>
    <row r="6" spans="1:7" x14ac:dyDescent="0.15">
      <c r="A6" s="48"/>
      <c r="D6" s="15"/>
      <c r="E6" s="15"/>
      <c r="F6" s="15"/>
      <c r="G6" s="15"/>
    </row>
    <row r="7" spans="1:7" x14ac:dyDescent="0.15">
      <c r="A7" s="14" t="s">
        <v>151</v>
      </c>
      <c r="B7" s="17"/>
      <c r="C7" s="18" t="s">
        <v>1072</v>
      </c>
      <c r="D7" s="18" t="s">
        <v>152</v>
      </c>
      <c r="E7" s="18" t="s">
        <v>153</v>
      </c>
      <c r="F7" s="18" t="s">
        <v>154</v>
      </c>
      <c r="G7" s="18"/>
    </row>
    <row r="8" spans="1:7" x14ac:dyDescent="0.15">
      <c r="A8" s="17" t="s">
        <v>612</v>
      </c>
      <c r="B8" s="18" t="s">
        <v>156</v>
      </c>
      <c r="C8" s="18" t="s">
        <v>1073</v>
      </c>
      <c r="D8" s="19" t="s">
        <v>157</v>
      </c>
      <c r="E8" s="19" t="s">
        <v>158</v>
      </c>
      <c r="F8" s="19" t="s">
        <v>159</v>
      </c>
      <c r="G8" s="18"/>
    </row>
    <row r="9" spans="1:7" x14ac:dyDescent="0.15">
      <c r="B9" s="17"/>
      <c r="C9" s="17"/>
      <c r="D9" s="18"/>
      <c r="E9" s="18"/>
      <c r="F9" s="18"/>
      <c r="G9" s="18" t="s">
        <v>160</v>
      </c>
    </row>
    <row r="10" spans="1:7" x14ac:dyDescent="0.15">
      <c r="A10" s="14" t="s">
        <v>553</v>
      </c>
      <c r="C10" s="15">
        <v>1</v>
      </c>
      <c r="D10" s="15">
        <v>0</v>
      </c>
      <c r="E10" s="15">
        <v>0</v>
      </c>
      <c r="F10" s="15">
        <v>0</v>
      </c>
      <c r="G10" s="15">
        <f>D10+E10+F10+C10</f>
        <v>1</v>
      </c>
    </row>
    <row r="11" spans="1:7" x14ac:dyDescent="0.15">
      <c r="A11" s="14" t="s">
        <v>162</v>
      </c>
      <c r="C11" s="15">
        <v>0</v>
      </c>
      <c r="D11" s="15">
        <v>1</v>
      </c>
      <c r="E11" s="15">
        <v>0</v>
      </c>
      <c r="F11" s="15">
        <v>1</v>
      </c>
      <c r="G11" s="15">
        <f>D11+E11+F11+C11</f>
        <v>2</v>
      </c>
    </row>
    <row r="12" spans="1:7" x14ac:dyDescent="0.15">
      <c r="D12" s="15"/>
      <c r="E12" s="15"/>
      <c r="F12" s="15"/>
      <c r="G12" s="15"/>
    </row>
    <row r="13" spans="1:7" x14ac:dyDescent="0.15">
      <c r="D13" s="15"/>
      <c r="E13" s="15"/>
      <c r="F13" s="15"/>
      <c r="G13" s="15"/>
    </row>
    <row r="14" spans="1:7" x14ac:dyDescent="0.15">
      <c r="A14" s="14" t="s">
        <v>151</v>
      </c>
      <c r="B14" s="17"/>
      <c r="C14" s="18" t="s">
        <v>1072</v>
      </c>
      <c r="D14" s="18" t="s">
        <v>152</v>
      </c>
      <c r="E14" s="18" t="s">
        <v>153</v>
      </c>
      <c r="F14" s="18" t="s">
        <v>154</v>
      </c>
      <c r="G14" s="18"/>
    </row>
    <row r="15" spans="1:7" x14ac:dyDescent="0.15">
      <c r="A15" s="17" t="s">
        <v>613</v>
      </c>
      <c r="B15" s="18" t="s">
        <v>156</v>
      </c>
      <c r="C15" s="18" t="s">
        <v>1073</v>
      </c>
      <c r="D15" s="19" t="s">
        <v>157</v>
      </c>
      <c r="E15" s="19" t="s">
        <v>158</v>
      </c>
      <c r="F15" s="19" t="s">
        <v>159</v>
      </c>
      <c r="G15" s="18"/>
    </row>
    <row r="16" spans="1:7" x14ac:dyDescent="0.15">
      <c r="B16" s="17"/>
      <c r="C16" s="17"/>
      <c r="D16" s="18"/>
      <c r="E16" s="18"/>
      <c r="F16" s="18"/>
      <c r="G16" s="18" t="s">
        <v>160</v>
      </c>
    </row>
    <row r="17" spans="1:7" x14ac:dyDescent="0.15">
      <c r="A17" s="14" t="s">
        <v>553</v>
      </c>
      <c r="C17" s="15">
        <v>0</v>
      </c>
      <c r="D17" s="15">
        <v>1</v>
      </c>
      <c r="E17" s="15">
        <v>0</v>
      </c>
      <c r="F17" s="15">
        <v>3</v>
      </c>
      <c r="G17" s="15">
        <f>D17+E17+F17+C17</f>
        <v>4</v>
      </c>
    </row>
    <row r="18" spans="1:7" x14ac:dyDescent="0.15">
      <c r="A18" s="14" t="s">
        <v>162</v>
      </c>
      <c r="C18" s="15">
        <v>0</v>
      </c>
      <c r="D18" s="15">
        <v>1</v>
      </c>
      <c r="E18" s="15">
        <v>4</v>
      </c>
      <c r="F18" s="15">
        <v>4</v>
      </c>
      <c r="G18" s="15">
        <f>D18+E18+F18+C18</f>
        <v>9</v>
      </c>
    </row>
    <row r="19" spans="1:7" x14ac:dyDescent="0.15">
      <c r="D19" s="15"/>
      <c r="E19" s="15"/>
      <c r="F19" s="15"/>
      <c r="G19" s="15"/>
    </row>
    <row r="20" spans="1:7" x14ac:dyDescent="0.15">
      <c r="D20" s="15"/>
      <c r="E20" s="15"/>
      <c r="F20" s="15"/>
      <c r="G20" s="15"/>
    </row>
    <row r="21" spans="1:7" x14ac:dyDescent="0.15">
      <c r="A21" s="14" t="s">
        <v>151</v>
      </c>
      <c r="B21" s="17"/>
      <c r="C21" s="18" t="s">
        <v>1072</v>
      </c>
      <c r="D21" s="18" t="s">
        <v>152</v>
      </c>
      <c r="E21" s="18" t="s">
        <v>153</v>
      </c>
      <c r="F21" s="18" t="s">
        <v>154</v>
      </c>
      <c r="G21" s="18"/>
    </row>
    <row r="22" spans="1:7" x14ac:dyDescent="0.15">
      <c r="A22" s="17" t="s">
        <v>614</v>
      </c>
      <c r="B22" s="18" t="s">
        <v>156</v>
      </c>
      <c r="C22" s="18" t="s">
        <v>1073</v>
      </c>
      <c r="D22" s="19" t="s">
        <v>157</v>
      </c>
      <c r="E22" s="19" t="s">
        <v>158</v>
      </c>
      <c r="F22" s="19" t="s">
        <v>159</v>
      </c>
      <c r="G22" s="18"/>
    </row>
    <row r="23" spans="1:7" x14ac:dyDescent="0.15">
      <c r="B23" s="17"/>
      <c r="C23" s="17"/>
      <c r="D23" s="18"/>
      <c r="E23" s="18"/>
      <c r="F23" s="18"/>
      <c r="G23" s="18" t="s">
        <v>160</v>
      </c>
    </row>
    <row r="24" spans="1:7" x14ac:dyDescent="0.15">
      <c r="A24" s="14" t="s">
        <v>553</v>
      </c>
      <c r="C24" s="366">
        <v>0</v>
      </c>
      <c r="D24" s="366">
        <v>0</v>
      </c>
      <c r="E24" s="366">
        <v>0</v>
      </c>
      <c r="F24" s="366">
        <v>0</v>
      </c>
      <c r="G24" s="15">
        <f>D24+E24+F24+C24</f>
        <v>0</v>
      </c>
    </row>
    <row r="25" spans="1:7" x14ac:dyDescent="0.15">
      <c r="A25" s="14" t="s">
        <v>162</v>
      </c>
      <c r="C25" s="366">
        <v>0</v>
      </c>
      <c r="D25" s="366">
        <v>0</v>
      </c>
      <c r="E25" s="366">
        <v>0</v>
      </c>
      <c r="F25" s="366">
        <v>0</v>
      </c>
      <c r="G25" s="15">
        <f>D25+E25+F25+C25</f>
        <v>0</v>
      </c>
    </row>
    <row r="26" spans="1:7" x14ac:dyDescent="0.15">
      <c r="D26" s="15"/>
      <c r="E26" s="15"/>
      <c r="F26" s="15"/>
      <c r="G26" s="15"/>
    </row>
    <row r="27" spans="1:7" x14ac:dyDescent="0.15">
      <c r="D27" s="15"/>
      <c r="E27" s="15"/>
      <c r="F27" s="15"/>
      <c r="G27" s="15"/>
    </row>
    <row r="29" spans="1:7" ht="24" x14ac:dyDescent="0.15">
      <c r="C29" s="21" t="s">
        <v>1074</v>
      </c>
      <c r="D29" s="21" t="s">
        <v>177</v>
      </c>
      <c r="E29" s="21" t="s">
        <v>178</v>
      </c>
      <c r="F29" s="21" t="s">
        <v>179</v>
      </c>
      <c r="G29" s="21" t="s">
        <v>180</v>
      </c>
    </row>
    <row r="30" spans="1:7" x14ac:dyDescent="0.15">
      <c r="C30" s="138">
        <f>C10+C17+C24</f>
        <v>1</v>
      </c>
      <c r="D30" s="138">
        <f>D10+D17+D24</f>
        <v>1</v>
      </c>
      <c r="E30" s="138">
        <f>E10+E17+E24</f>
        <v>0</v>
      </c>
      <c r="F30" s="138">
        <f>F10+F17+F24</f>
        <v>3</v>
      </c>
      <c r="G30" s="138">
        <f>F30+E30+D30+C30</f>
        <v>5</v>
      </c>
    </row>
    <row r="31" spans="1:7" x14ac:dyDescent="0.15">
      <c r="C31" s="15"/>
      <c r="D31" s="15"/>
      <c r="E31" s="15"/>
      <c r="F31" s="15"/>
      <c r="G31" s="15"/>
    </row>
    <row r="32" spans="1:7" ht="24" x14ac:dyDescent="0.15">
      <c r="C32" s="21" t="s">
        <v>1076</v>
      </c>
      <c r="D32" s="21" t="s">
        <v>181</v>
      </c>
      <c r="E32" s="21" t="s">
        <v>182</v>
      </c>
      <c r="F32" s="21" t="s">
        <v>183</v>
      </c>
      <c r="G32" s="21" t="s">
        <v>184</v>
      </c>
    </row>
    <row r="33" spans="1:9" x14ac:dyDescent="0.15">
      <c r="C33" s="138">
        <f>C13+C20+C27</f>
        <v>0</v>
      </c>
      <c r="D33" s="138">
        <f>D11+D18+D25</f>
        <v>2</v>
      </c>
      <c r="E33" s="138">
        <f>E11+E18+E25</f>
        <v>4</v>
      </c>
      <c r="F33" s="138">
        <f>F11+F18+F25</f>
        <v>5</v>
      </c>
      <c r="G33" s="138">
        <f>F33+E33+D33+C33</f>
        <v>11</v>
      </c>
    </row>
    <row r="34" spans="1:9" x14ac:dyDescent="0.15">
      <c r="A34" s="20"/>
      <c r="B34" s="20"/>
      <c r="C34" s="20"/>
      <c r="D34" s="22"/>
      <c r="E34" s="22"/>
      <c r="F34" s="22"/>
      <c r="G34" s="22"/>
      <c r="H34" s="20"/>
      <c r="I34" s="23"/>
    </row>
    <row r="35" spans="1:9" x14ac:dyDescent="0.15">
      <c r="A35" s="20"/>
      <c r="B35" s="20"/>
      <c r="C35" s="20"/>
      <c r="D35" s="22"/>
      <c r="E35" s="22"/>
      <c r="F35" s="22"/>
      <c r="G35" s="22"/>
      <c r="H35" s="20"/>
      <c r="I35" s="23"/>
    </row>
    <row r="39" spans="1:9" ht="24" x14ac:dyDescent="0.15">
      <c r="A39" s="24" t="s">
        <v>185</v>
      </c>
      <c r="B39" s="25" t="s">
        <v>186</v>
      </c>
      <c r="C39" s="98" t="s">
        <v>1068</v>
      </c>
      <c r="D39" s="26" t="s">
        <v>1069</v>
      </c>
      <c r="E39" s="26" t="s">
        <v>1070</v>
      </c>
      <c r="F39" s="26" t="s">
        <v>1071</v>
      </c>
      <c r="G39" s="26" t="s">
        <v>160</v>
      </c>
    </row>
    <row r="40" spans="1:9" x14ac:dyDescent="0.15">
      <c r="B40" s="25" t="s">
        <v>505</v>
      </c>
      <c r="C40" s="32">
        <v>0</v>
      </c>
      <c r="D40" s="32">
        <f>$D$30</f>
        <v>1</v>
      </c>
      <c r="E40" s="32">
        <f>$E$30</f>
        <v>0</v>
      </c>
      <c r="F40" s="32">
        <f>$F$30</f>
        <v>3</v>
      </c>
      <c r="G40" s="32">
        <f>$G$30</f>
        <v>5</v>
      </c>
    </row>
    <row r="41" spans="1:9" x14ac:dyDescent="0.15">
      <c r="B41" s="25" t="s">
        <v>506</v>
      </c>
      <c r="C41" s="32">
        <v>0</v>
      </c>
      <c r="D41" s="32">
        <v>2</v>
      </c>
      <c r="E41" s="32">
        <v>1</v>
      </c>
      <c r="F41" s="32">
        <v>5</v>
      </c>
      <c r="G41" s="32">
        <v>8</v>
      </c>
    </row>
    <row r="42" spans="1:9" x14ac:dyDescent="0.15">
      <c r="B42" s="25" t="s">
        <v>507</v>
      </c>
      <c r="C42" s="32">
        <v>0</v>
      </c>
      <c r="D42" s="32">
        <v>1</v>
      </c>
      <c r="E42" s="32">
        <v>5</v>
      </c>
      <c r="F42" s="32">
        <v>5</v>
      </c>
      <c r="G42" s="32">
        <v>11</v>
      </c>
    </row>
    <row r="43" spans="1:9" x14ac:dyDescent="0.15">
      <c r="B43" s="25" t="s">
        <v>508</v>
      </c>
      <c r="C43" s="32">
        <v>0</v>
      </c>
      <c r="D43" s="32">
        <v>1</v>
      </c>
      <c r="E43" s="32">
        <v>5</v>
      </c>
      <c r="F43" s="32">
        <v>5</v>
      </c>
      <c r="G43" s="32">
        <v>11</v>
      </c>
    </row>
    <row r="44" spans="1:9" x14ac:dyDescent="0.15">
      <c r="B44" s="25" t="s">
        <v>509</v>
      </c>
      <c r="C44" s="32">
        <v>0</v>
      </c>
      <c r="D44" s="32">
        <v>2</v>
      </c>
      <c r="E44" s="32">
        <v>4</v>
      </c>
      <c r="F44" s="32">
        <v>5</v>
      </c>
      <c r="G44" s="32">
        <v>11</v>
      </c>
    </row>
    <row r="45" spans="1:9" x14ac:dyDescent="0.15">
      <c r="B45" s="25" t="s">
        <v>510</v>
      </c>
      <c r="C45" s="32">
        <v>0</v>
      </c>
      <c r="D45" s="32">
        <v>1</v>
      </c>
      <c r="E45" s="32">
        <v>7</v>
      </c>
      <c r="F45" s="32">
        <v>4</v>
      </c>
      <c r="G45" s="32">
        <v>12</v>
      </c>
    </row>
    <row r="46" spans="1:9" x14ac:dyDescent="0.15">
      <c r="B46" s="25" t="s">
        <v>961</v>
      </c>
      <c r="C46" s="32">
        <v>0</v>
      </c>
      <c r="D46" s="32">
        <v>1</v>
      </c>
      <c r="E46" s="32">
        <v>5</v>
      </c>
      <c r="F46" s="32">
        <v>5</v>
      </c>
      <c r="G46" s="32">
        <v>11</v>
      </c>
    </row>
    <row r="47" spans="1:9" x14ac:dyDescent="0.15">
      <c r="B47" s="25" t="s">
        <v>963</v>
      </c>
      <c r="C47" s="32">
        <v>0</v>
      </c>
      <c r="D47" s="32">
        <v>0</v>
      </c>
      <c r="E47" s="32">
        <v>7</v>
      </c>
      <c r="F47" s="32">
        <v>4</v>
      </c>
      <c r="G47" s="32">
        <v>11</v>
      </c>
    </row>
    <row r="48" spans="1:9" x14ac:dyDescent="0.15">
      <c r="B48" s="25" t="s">
        <v>965</v>
      </c>
      <c r="C48" s="32">
        <v>0</v>
      </c>
      <c r="D48" s="32">
        <v>0</v>
      </c>
      <c r="E48" s="32">
        <v>4</v>
      </c>
      <c r="F48" s="32">
        <v>2</v>
      </c>
      <c r="G48" s="32">
        <v>6</v>
      </c>
    </row>
    <row r="49" spans="2:7" x14ac:dyDescent="0.15">
      <c r="B49" s="25" t="s">
        <v>967</v>
      </c>
      <c r="C49" s="32">
        <v>0</v>
      </c>
      <c r="D49" s="32">
        <v>1</v>
      </c>
      <c r="E49" s="32">
        <v>10</v>
      </c>
      <c r="F49" s="32">
        <v>7</v>
      </c>
      <c r="G49" s="32">
        <v>18</v>
      </c>
    </row>
    <row r="50" spans="2:7" x14ac:dyDescent="0.15">
      <c r="B50" s="25" t="s">
        <v>970</v>
      </c>
      <c r="C50" s="32">
        <v>0</v>
      </c>
      <c r="D50" s="32">
        <v>2</v>
      </c>
      <c r="E50" s="32">
        <v>3</v>
      </c>
      <c r="F50" s="32">
        <v>4</v>
      </c>
      <c r="G50" s="32">
        <v>9</v>
      </c>
    </row>
    <row r="51" spans="2:7" x14ac:dyDescent="0.15">
      <c r="B51" s="25" t="s">
        <v>972</v>
      </c>
      <c r="C51" s="32">
        <v>0</v>
      </c>
      <c r="D51" s="32">
        <v>0</v>
      </c>
      <c r="E51" s="32">
        <v>5</v>
      </c>
      <c r="F51" s="32">
        <v>3</v>
      </c>
      <c r="G51" s="32">
        <v>8</v>
      </c>
    </row>
    <row r="52" spans="2:7" x14ac:dyDescent="0.15">
      <c r="B52" s="25" t="s">
        <v>973</v>
      </c>
      <c r="C52" s="32">
        <v>0</v>
      </c>
      <c r="D52" s="32">
        <v>0</v>
      </c>
      <c r="E52" s="32">
        <v>4</v>
      </c>
      <c r="F52" s="32">
        <v>4</v>
      </c>
      <c r="G52" s="32">
        <v>8</v>
      </c>
    </row>
    <row r="53" spans="2:7" x14ac:dyDescent="0.15">
      <c r="B53" s="25" t="s">
        <v>976</v>
      </c>
      <c r="C53" s="32">
        <v>0</v>
      </c>
      <c r="D53" s="32">
        <v>0</v>
      </c>
      <c r="E53" s="32">
        <v>4</v>
      </c>
      <c r="F53" s="32">
        <v>2</v>
      </c>
      <c r="G53" s="32">
        <v>6</v>
      </c>
    </row>
    <row r="54" spans="2:7" x14ac:dyDescent="0.15">
      <c r="B54" s="25" t="s">
        <v>979</v>
      </c>
      <c r="C54" s="32">
        <v>0</v>
      </c>
      <c r="D54" s="32">
        <v>2</v>
      </c>
      <c r="E54" s="32">
        <v>5</v>
      </c>
      <c r="F54" s="32">
        <v>6</v>
      </c>
      <c r="G54" s="32">
        <v>13</v>
      </c>
    </row>
    <row r="55" spans="2:7" x14ac:dyDescent="0.15">
      <c r="B55" s="25" t="s">
        <v>981</v>
      </c>
      <c r="C55" s="32">
        <v>0</v>
      </c>
      <c r="D55" s="32">
        <v>0</v>
      </c>
      <c r="E55" s="32">
        <v>7</v>
      </c>
      <c r="F55" s="32">
        <v>4</v>
      </c>
      <c r="G55" s="32">
        <v>11</v>
      </c>
    </row>
    <row r="56" spans="2:7" x14ac:dyDescent="0.15">
      <c r="B56" s="25" t="s">
        <v>984</v>
      </c>
      <c r="C56" s="32">
        <v>0</v>
      </c>
      <c r="D56" s="32">
        <v>1</v>
      </c>
      <c r="E56" s="32">
        <v>6</v>
      </c>
      <c r="F56" s="32">
        <v>2</v>
      </c>
      <c r="G56" s="32">
        <v>9</v>
      </c>
    </row>
    <row r="57" spans="2:7" x14ac:dyDescent="0.15">
      <c r="B57" s="25" t="s">
        <v>986</v>
      </c>
      <c r="C57" s="32">
        <v>0</v>
      </c>
      <c r="D57" s="32">
        <v>2</v>
      </c>
      <c r="E57" s="32">
        <v>8</v>
      </c>
      <c r="F57" s="32">
        <v>3</v>
      </c>
      <c r="G57" s="32">
        <v>13</v>
      </c>
    </row>
    <row r="58" spans="2:7" x14ac:dyDescent="0.15">
      <c r="B58" s="25" t="s">
        <v>988</v>
      </c>
      <c r="C58" s="32">
        <v>0</v>
      </c>
      <c r="D58" s="32">
        <v>4</v>
      </c>
      <c r="E58" s="32">
        <v>7</v>
      </c>
      <c r="F58" s="32">
        <v>6</v>
      </c>
      <c r="G58" s="32">
        <v>17</v>
      </c>
    </row>
    <row r="59" spans="2:7" x14ac:dyDescent="0.15">
      <c r="B59" s="25" t="s">
        <v>990</v>
      </c>
      <c r="C59" s="32">
        <v>0</v>
      </c>
      <c r="D59" s="32">
        <v>3</v>
      </c>
      <c r="E59" s="32">
        <v>8</v>
      </c>
      <c r="F59" s="32">
        <v>3</v>
      </c>
      <c r="G59" s="32">
        <v>14</v>
      </c>
    </row>
    <row r="60" spans="2:7" x14ac:dyDescent="0.15">
      <c r="B60" s="25" t="s">
        <v>991</v>
      </c>
      <c r="C60" s="32">
        <v>0</v>
      </c>
      <c r="D60" s="32">
        <v>4</v>
      </c>
      <c r="E60" s="32">
        <v>6</v>
      </c>
      <c r="F60" s="32">
        <v>4</v>
      </c>
      <c r="G60" s="32">
        <v>14</v>
      </c>
    </row>
    <row r="61" spans="2:7" x14ac:dyDescent="0.15">
      <c r="B61" s="25" t="s">
        <v>994</v>
      </c>
      <c r="C61" s="32">
        <v>0</v>
      </c>
      <c r="D61" s="32">
        <v>6</v>
      </c>
      <c r="E61" s="32">
        <v>3</v>
      </c>
      <c r="F61" s="32">
        <v>1</v>
      </c>
      <c r="G61" s="32">
        <v>10</v>
      </c>
    </row>
    <row r="62" spans="2:7" x14ac:dyDescent="0.15">
      <c r="B62" s="25" t="s">
        <v>995</v>
      </c>
      <c r="C62" s="32">
        <v>0</v>
      </c>
      <c r="D62" s="32">
        <v>9</v>
      </c>
      <c r="E62" s="32">
        <v>6</v>
      </c>
      <c r="F62" s="32">
        <v>4</v>
      </c>
      <c r="G62" s="32">
        <v>19</v>
      </c>
    </row>
    <row r="63" spans="2:7" ht="11.25" customHeight="1" x14ac:dyDescent="0.15">
      <c r="B63" s="25" t="s">
        <v>997</v>
      </c>
      <c r="C63" s="32">
        <v>0</v>
      </c>
      <c r="D63" s="32">
        <v>10</v>
      </c>
      <c r="E63" s="32">
        <v>5</v>
      </c>
      <c r="F63" s="32">
        <v>8</v>
      </c>
      <c r="G63" s="32">
        <v>23</v>
      </c>
    </row>
    <row r="64" spans="2:7" x14ac:dyDescent="0.15">
      <c r="B64" s="25" t="s">
        <v>999</v>
      </c>
      <c r="C64" s="32">
        <v>0</v>
      </c>
      <c r="D64" s="32">
        <v>4</v>
      </c>
      <c r="E64" s="32">
        <v>7</v>
      </c>
      <c r="F64" s="32">
        <v>2</v>
      </c>
      <c r="G64" s="32">
        <v>13</v>
      </c>
    </row>
    <row r="65" spans="2:7" x14ac:dyDescent="0.15">
      <c r="B65" s="25" t="s">
        <v>1001</v>
      </c>
      <c r="C65" s="32">
        <v>0</v>
      </c>
      <c r="D65" s="32">
        <v>1</v>
      </c>
      <c r="E65" s="32">
        <v>4</v>
      </c>
      <c r="F65" s="32">
        <v>3</v>
      </c>
      <c r="G65" s="32">
        <v>8</v>
      </c>
    </row>
    <row r="66" spans="2:7" x14ac:dyDescent="0.15">
      <c r="B66" s="25" t="s">
        <v>1002</v>
      </c>
      <c r="C66" s="32">
        <v>0</v>
      </c>
      <c r="D66" s="32">
        <v>5</v>
      </c>
      <c r="E66" s="32">
        <v>7</v>
      </c>
      <c r="F66" s="32">
        <v>5</v>
      </c>
      <c r="G66" s="32">
        <v>17</v>
      </c>
    </row>
    <row r="67" spans="2:7" x14ac:dyDescent="0.15">
      <c r="B67" s="25" t="s">
        <v>1006</v>
      </c>
      <c r="C67" s="32">
        <v>0</v>
      </c>
      <c r="D67" s="32">
        <v>4</v>
      </c>
      <c r="E67" s="32">
        <v>6</v>
      </c>
      <c r="F67" s="32">
        <v>3</v>
      </c>
      <c r="G67" s="32">
        <v>13</v>
      </c>
    </row>
    <row r="68" spans="2:7" x14ac:dyDescent="0.15">
      <c r="B68" s="25" t="s">
        <v>1007</v>
      </c>
      <c r="C68" s="32">
        <v>0</v>
      </c>
      <c r="D68" s="32">
        <v>2</v>
      </c>
      <c r="E68" s="32">
        <v>2</v>
      </c>
      <c r="F68" s="32">
        <v>2</v>
      </c>
      <c r="G68" s="32">
        <v>6</v>
      </c>
    </row>
    <row r="69" spans="2:7" x14ac:dyDescent="0.15">
      <c r="B69" s="25" t="s">
        <v>1009</v>
      </c>
      <c r="C69" s="32">
        <v>0</v>
      </c>
      <c r="D69" s="32">
        <v>6</v>
      </c>
      <c r="E69" s="32">
        <v>2</v>
      </c>
      <c r="F69" s="32">
        <v>4</v>
      </c>
      <c r="G69" s="32">
        <v>12</v>
      </c>
    </row>
    <row r="70" spans="2:7" x14ac:dyDescent="0.15">
      <c r="B70" s="25" t="s">
        <v>1011</v>
      </c>
      <c r="C70" s="32">
        <v>0</v>
      </c>
      <c r="D70" s="32">
        <v>2</v>
      </c>
      <c r="E70" s="32">
        <v>6</v>
      </c>
      <c r="F70" s="32">
        <v>6</v>
      </c>
      <c r="G70" s="32">
        <v>14</v>
      </c>
    </row>
    <row r="71" spans="2:7" x14ac:dyDescent="0.15">
      <c r="B71" s="25" t="s">
        <v>1013</v>
      </c>
      <c r="C71" s="32">
        <v>0</v>
      </c>
      <c r="D71" s="32">
        <v>1</v>
      </c>
      <c r="E71" s="32">
        <v>6</v>
      </c>
      <c r="F71" s="32">
        <v>11</v>
      </c>
      <c r="G71" s="32">
        <v>18</v>
      </c>
    </row>
    <row r="72" spans="2:7" x14ac:dyDescent="0.15">
      <c r="B72" s="25" t="s">
        <v>1016</v>
      </c>
      <c r="C72" s="32">
        <v>0</v>
      </c>
      <c r="D72" s="32">
        <v>2</v>
      </c>
      <c r="E72" s="32">
        <v>5</v>
      </c>
      <c r="F72" s="32">
        <v>6</v>
      </c>
      <c r="G72" s="32">
        <f t="shared" ref="G72:G84" si="0">C72+D72+E72+F72</f>
        <v>13</v>
      </c>
    </row>
    <row r="73" spans="2:7" x14ac:dyDescent="0.15">
      <c r="B73" s="25" t="s">
        <v>1017</v>
      </c>
      <c r="C73" s="32">
        <v>0</v>
      </c>
      <c r="D73" s="32">
        <v>2</v>
      </c>
      <c r="E73" s="32">
        <v>2</v>
      </c>
      <c r="F73" s="32">
        <v>2</v>
      </c>
      <c r="G73" s="32">
        <f t="shared" si="0"/>
        <v>6</v>
      </c>
    </row>
    <row r="74" spans="2:7" x14ac:dyDescent="0.15">
      <c r="B74" s="25" t="s">
        <v>1020</v>
      </c>
      <c r="C74" s="32">
        <v>0</v>
      </c>
      <c r="D74" s="32">
        <v>3</v>
      </c>
      <c r="E74" s="32">
        <v>4</v>
      </c>
      <c r="F74" s="32">
        <v>5</v>
      </c>
      <c r="G74" s="32">
        <f t="shared" si="0"/>
        <v>12</v>
      </c>
    </row>
    <row r="75" spans="2:7" x14ac:dyDescent="0.15">
      <c r="B75" s="25" t="s">
        <v>1021</v>
      </c>
      <c r="C75" s="32">
        <v>0</v>
      </c>
      <c r="D75" s="32">
        <v>2</v>
      </c>
      <c r="E75" s="32">
        <v>2</v>
      </c>
      <c r="F75" s="32">
        <v>5</v>
      </c>
      <c r="G75" s="32">
        <f t="shared" si="0"/>
        <v>9</v>
      </c>
    </row>
    <row r="76" spans="2:7" x14ac:dyDescent="0.15">
      <c r="B76" s="25" t="s">
        <v>1023</v>
      </c>
      <c r="C76" s="32">
        <v>0</v>
      </c>
      <c r="D76" s="32">
        <v>2</v>
      </c>
      <c r="E76" s="32">
        <v>5</v>
      </c>
      <c r="F76" s="32">
        <v>7</v>
      </c>
      <c r="G76" s="32">
        <f t="shared" si="0"/>
        <v>14</v>
      </c>
    </row>
    <row r="77" spans="2:7" x14ac:dyDescent="0.15">
      <c r="B77" s="25" t="s">
        <v>1026</v>
      </c>
      <c r="C77" s="32">
        <v>0</v>
      </c>
      <c r="D77" s="32">
        <v>2</v>
      </c>
      <c r="E77" s="32">
        <v>5</v>
      </c>
      <c r="F77" s="32">
        <v>7</v>
      </c>
      <c r="G77" s="32">
        <f t="shared" si="0"/>
        <v>14</v>
      </c>
    </row>
    <row r="78" spans="2:7" x14ac:dyDescent="0.15">
      <c r="B78" s="25" t="s">
        <v>1027</v>
      </c>
      <c r="C78" s="32">
        <v>0</v>
      </c>
      <c r="D78" s="32">
        <v>1</v>
      </c>
      <c r="E78" s="32">
        <v>5</v>
      </c>
      <c r="F78" s="32">
        <v>4</v>
      </c>
      <c r="G78" s="32">
        <f t="shared" si="0"/>
        <v>10</v>
      </c>
    </row>
    <row r="79" spans="2:7" x14ac:dyDescent="0.15">
      <c r="B79" s="25" t="s">
        <v>1029</v>
      </c>
      <c r="C79" s="32">
        <v>0</v>
      </c>
      <c r="D79" s="32">
        <v>3</v>
      </c>
      <c r="E79" s="32">
        <v>7</v>
      </c>
      <c r="F79" s="32">
        <v>3</v>
      </c>
      <c r="G79" s="32">
        <f t="shared" si="0"/>
        <v>13</v>
      </c>
    </row>
    <row r="80" spans="2:7" x14ac:dyDescent="0.15">
      <c r="B80" s="25" t="s">
        <v>1031</v>
      </c>
      <c r="C80" s="32">
        <v>0</v>
      </c>
      <c r="D80" s="32">
        <v>2</v>
      </c>
      <c r="E80" s="32">
        <v>9</v>
      </c>
      <c r="F80" s="32">
        <v>3</v>
      </c>
      <c r="G80" s="32">
        <f t="shared" si="0"/>
        <v>14</v>
      </c>
    </row>
    <row r="81" spans="2:7" x14ac:dyDescent="0.15">
      <c r="B81" s="25" t="s">
        <v>1033</v>
      </c>
      <c r="C81" s="32">
        <v>0</v>
      </c>
      <c r="D81" s="32">
        <v>4</v>
      </c>
      <c r="E81" s="32">
        <v>10</v>
      </c>
      <c r="F81" s="32">
        <v>3</v>
      </c>
      <c r="G81" s="32">
        <f t="shared" si="0"/>
        <v>17</v>
      </c>
    </row>
    <row r="82" spans="2:7" x14ac:dyDescent="0.15">
      <c r="B82" s="25" t="s">
        <v>1035</v>
      </c>
      <c r="C82" s="32">
        <v>0</v>
      </c>
      <c r="D82" s="32">
        <v>2</v>
      </c>
      <c r="E82" s="32">
        <v>9</v>
      </c>
      <c r="F82" s="32">
        <v>4</v>
      </c>
      <c r="G82" s="32">
        <f t="shared" si="0"/>
        <v>15</v>
      </c>
    </row>
    <row r="83" spans="2:7" x14ac:dyDescent="0.15">
      <c r="B83" s="25" t="s">
        <v>1037</v>
      </c>
      <c r="C83" s="32">
        <v>0</v>
      </c>
      <c r="D83" s="32">
        <v>1</v>
      </c>
      <c r="E83" s="32">
        <v>11</v>
      </c>
      <c r="F83" s="32">
        <v>6</v>
      </c>
      <c r="G83" s="32">
        <f t="shared" si="0"/>
        <v>18</v>
      </c>
    </row>
    <row r="84" spans="2:7" x14ac:dyDescent="0.15">
      <c r="B84" s="25" t="s">
        <v>1039</v>
      </c>
      <c r="C84" s="32">
        <v>0</v>
      </c>
      <c r="D84" s="32">
        <v>1</v>
      </c>
      <c r="E84" s="32">
        <v>11</v>
      </c>
      <c r="F84" s="32">
        <v>6</v>
      </c>
      <c r="G84" s="32">
        <f t="shared" si="0"/>
        <v>18</v>
      </c>
    </row>
    <row r="85" spans="2:7" x14ac:dyDescent="0.15">
      <c r="B85" s="25" t="s">
        <v>1041</v>
      </c>
      <c r="C85" s="32">
        <v>0</v>
      </c>
      <c r="D85" s="32">
        <v>2</v>
      </c>
      <c r="E85" s="32">
        <v>9</v>
      </c>
      <c r="F85" s="32">
        <v>4</v>
      </c>
      <c r="G85" s="32">
        <v>15</v>
      </c>
    </row>
    <row r="86" spans="2:7" x14ac:dyDescent="0.15">
      <c r="B86" s="25" t="s">
        <v>1044</v>
      </c>
      <c r="C86" s="32">
        <v>0</v>
      </c>
      <c r="D86" s="32">
        <v>3</v>
      </c>
      <c r="E86" s="32">
        <v>12</v>
      </c>
      <c r="F86" s="32">
        <v>7</v>
      </c>
      <c r="G86" s="32">
        <v>22</v>
      </c>
    </row>
    <row r="87" spans="2:7" x14ac:dyDescent="0.15">
      <c r="B87" s="25" t="s">
        <v>1047</v>
      </c>
      <c r="C87" s="32">
        <v>0</v>
      </c>
      <c r="D87" s="32">
        <v>2</v>
      </c>
      <c r="E87" s="32">
        <v>9</v>
      </c>
      <c r="F87" s="32">
        <v>5</v>
      </c>
      <c r="G87" s="32">
        <v>16</v>
      </c>
    </row>
    <row r="88" spans="2:7" x14ac:dyDescent="0.15">
      <c r="B88" s="25" t="s">
        <v>1050</v>
      </c>
      <c r="C88" s="32">
        <v>0</v>
      </c>
      <c r="D88" s="32">
        <v>0</v>
      </c>
      <c r="E88" s="32">
        <v>11</v>
      </c>
      <c r="F88" s="32">
        <v>5</v>
      </c>
      <c r="G88" s="32">
        <v>16</v>
      </c>
    </row>
    <row r="89" spans="2:7" x14ac:dyDescent="0.15">
      <c r="B89" s="25" t="s">
        <v>1052</v>
      </c>
      <c r="C89" s="32">
        <v>0</v>
      </c>
      <c r="D89" s="32">
        <v>1</v>
      </c>
      <c r="E89" s="32">
        <v>10</v>
      </c>
      <c r="F89" s="32">
        <v>6</v>
      </c>
      <c r="G89" s="32">
        <v>17</v>
      </c>
    </row>
    <row r="90" spans="2:7" x14ac:dyDescent="0.15">
      <c r="B90" s="25" t="s">
        <v>1056</v>
      </c>
      <c r="C90" s="32">
        <v>0</v>
      </c>
      <c r="D90" s="32">
        <v>2</v>
      </c>
      <c r="E90" s="32">
        <v>9</v>
      </c>
      <c r="F90" s="32">
        <v>5</v>
      </c>
      <c r="G90" s="32">
        <v>16</v>
      </c>
    </row>
    <row r="91" spans="2:7" x14ac:dyDescent="0.15">
      <c r="B91" s="25" t="s">
        <v>1059</v>
      </c>
      <c r="C91" s="32">
        <v>0</v>
      </c>
      <c r="D91" s="32">
        <v>0</v>
      </c>
      <c r="E91" s="32">
        <v>10</v>
      </c>
      <c r="F91" s="32">
        <v>5</v>
      </c>
      <c r="G91" s="32">
        <v>15</v>
      </c>
    </row>
    <row r="92" spans="2:7" x14ac:dyDescent="0.15">
      <c r="B92" s="25" t="s">
        <v>1062</v>
      </c>
      <c r="C92" s="32">
        <v>0</v>
      </c>
      <c r="D92" s="32">
        <v>1</v>
      </c>
      <c r="E92" s="32">
        <v>10</v>
      </c>
      <c r="F92" s="32">
        <v>7</v>
      </c>
      <c r="G92" s="32">
        <v>18</v>
      </c>
    </row>
    <row r="93" spans="2:7" x14ac:dyDescent="0.15">
      <c r="B93" s="25" t="s">
        <v>1065</v>
      </c>
      <c r="C93" s="32">
        <v>0</v>
      </c>
      <c r="D93" s="32">
        <v>2</v>
      </c>
      <c r="E93" s="32">
        <v>10</v>
      </c>
      <c r="F93" s="32">
        <v>3</v>
      </c>
      <c r="G93" s="32">
        <v>15</v>
      </c>
    </row>
    <row r="94" spans="2:7" x14ac:dyDescent="0.15">
      <c r="B94" s="25" t="s">
        <v>1077</v>
      </c>
      <c r="C94" s="32">
        <v>0</v>
      </c>
      <c r="D94" s="32">
        <v>1</v>
      </c>
      <c r="E94" s="32">
        <v>6</v>
      </c>
      <c r="F94" s="32">
        <v>3</v>
      </c>
      <c r="G94" s="32">
        <v>10</v>
      </c>
    </row>
    <row r="95" spans="2:7" x14ac:dyDescent="0.15">
      <c r="B95" s="25" t="s">
        <v>1081</v>
      </c>
      <c r="C95" s="32">
        <v>0</v>
      </c>
      <c r="D95" s="32">
        <v>0</v>
      </c>
      <c r="E95" s="32">
        <v>11</v>
      </c>
      <c r="F95" s="32">
        <v>4</v>
      </c>
      <c r="G95" s="32">
        <v>15</v>
      </c>
    </row>
    <row r="96" spans="2:7" x14ac:dyDescent="0.15">
      <c r="B96" s="25" t="s">
        <v>1084</v>
      </c>
      <c r="C96" s="32">
        <v>0</v>
      </c>
      <c r="D96" s="32">
        <v>2</v>
      </c>
      <c r="E96" s="32">
        <v>7</v>
      </c>
      <c r="F96" s="32">
        <v>5</v>
      </c>
      <c r="G96" s="32">
        <v>14</v>
      </c>
    </row>
    <row r="97" spans="2:7" x14ac:dyDescent="0.15">
      <c r="B97" s="25" t="s">
        <v>1086</v>
      </c>
      <c r="C97" s="32">
        <v>0</v>
      </c>
      <c r="D97" s="32">
        <v>0</v>
      </c>
      <c r="E97" s="32">
        <v>6</v>
      </c>
      <c r="F97" s="32">
        <v>4</v>
      </c>
      <c r="G97" s="32">
        <v>10</v>
      </c>
    </row>
    <row r="98" spans="2:7" x14ac:dyDescent="0.15">
      <c r="B98" s="25" t="s">
        <v>1089</v>
      </c>
      <c r="C98" s="32">
        <v>0</v>
      </c>
      <c r="D98" s="32">
        <v>1</v>
      </c>
      <c r="E98" s="32">
        <v>5</v>
      </c>
      <c r="F98" s="32">
        <v>4</v>
      </c>
      <c r="G98" s="32">
        <v>10</v>
      </c>
    </row>
    <row r="99" spans="2:7" x14ac:dyDescent="0.15">
      <c r="B99" s="25" t="s">
        <v>1092</v>
      </c>
      <c r="C99" s="32">
        <v>0</v>
      </c>
      <c r="D99" s="32">
        <v>0</v>
      </c>
      <c r="E99" s="32">
        <v>8</v>
      </c>
      <c r="F99" s="32">
        <v>3</v>
      </c>
      <c r="G99" s="32">
        <v>11</v>
      </c>
    </row>
    <row r="100" spans="2:7" x14ac:dyDescent="0.15">
      <c r="B100" s="25" t="s">
        <v>1095</v>
      </c>
      <c r="C100" s="32">
        <v>0</v>
      </c>
      <c r="D100" s="32">
        <v>2</v>
      </c>
      <c r="E100" s="32">
        <v>5</v>
      </c>
      <c r="F100" s="32">
        <v>2</v>
      </c>
      <c r="G100" s="32">
        <v>9</v>
      </c>
    </row>
    <row r="101" spans="2:7" x14ac:dyDescent="0.15">
      <c r="B101" s="25" t="s">
        <v>1113</v>
      </c>
      <c r="C101" s="32">
        <v>0</v>
      </c>
      <c r="D101" s="32">
        <v>1</v>
      </c>
      <c r="E101" s="32">
        <v>3</v>
      </c>
      <c r="F101" s="32">
        <v>4</v>
      </c>
      <c r="G101" s="32">
        <v>8</v>
      </c>
    </row>
    <row r="102" spans="2:7" x14ac:dyDescent="0.15">
      <c r="B102" s="25" t="s">
        <v>1116</v>
      </c>
      <c r="C102" s="32">
        <v>0</v>
      </c>
      <c r="D102" s="32">
        <v>0</v>
      </c>
      <c r="E102" s="32">
        <v>3</v>
      </c>
      <c r="F102" s="32">
        <v>2</v>
      </c>
      <c r="G102" s="32">
        <v>5</v>
      </c>
    </row>
    <row r="103" spans="2:7" x14ac:dyDescent="0.15">
      <c r="B103" s="25" t="s">
        <v>1119</v>
      </c>
      <c r="C103" s="32">
        <v>0</v>
      </c>
      <c r="D103" s="32">
        <v>0</v>
      </c>
      <c r="E103" s="32">
        <v>4</v>
      </c>
      <c r="F103" s="32">
        <v>1</v>
      </c>
      <c r="G103" s="32">
        <v>5</v>
      </c>
    </row>
    <row r="104" spans="2:7" x14ac:dyDescent="0.15">
      <c r="B104" s="25" t="s">
        <v>1122</v>
      </c>
      <c r="C104" s="32">
        <v>0</v>
      </c>
      <c r="D104" s="32">
        <v>2</v>
      </c>
      <c r="E104" s="32">
        <v>5</v>
      </c>
      <c r="F104" s="32">
        <v>3</v>
      </c>
      <c r="G104" s="32">
        <v>10</v>
      </c>
    </row>
    <row r="105" spans="2:7" x14ac:dyDescent="0.15">
      <c r="B105" s="25" t="s">
        <v>1125</v>
      </c>
      <c r="C105" s="32">
        <v>0</v>
      </c>
      <c r="D105" s="32">
        <v>2</v>
      </c>
      <c r="E105" s="32">
        <v>3</v>
      </c>
      <c r="F105" s="32">
        <v>1</v>
      </c>
      <c r="G105" s="32">
        <v>6</v>
      </c>
    </row>
    <row r="106" spans="2:7" x14ac:dyDescent="0.15">
      <c r="B106" s="25" t="s">
        <v>1129</v>
      </c>
      <c r="C106" s="32">
        <v>0</v>
      </c>
      <c r="D106" s="32">
        <v>2</v>
      </c>
      <c r="E106" s="32">
        <v>3</v>
      </c>
      <c r="F106" s="32">
        <v>1</v>
      </c>
      <c r="G106" s="32">
        <v>6</v>
      </c>
    </row>
    <row r="107" spans="2:7" x14ac:dyDescent="0.15">
      <c r="B107" s="25" t="s">
        <v>1131</v>
      </c>
      <c r="C107" s="32">
        <v>0</v>
      </c>
      <c r="D107" s="32">
        <v>2</v>
      </c>
      <c r="E107" s="32">
        <v>3</v>
      </c>
      <c r="F107" s="32">
        <v>1</v>
      </c>
      <c r="G107" s="32">
        <v>6</v>
      </c>
    </row>
    <row r="108" spans="2:7" x14ac:dyDescent="0.15">
      <c r="B108" s="25" t="s">
        <v>1133</v>
      </c>
      <c r="C108" s="32">
        <v>0</v>
      </c>
      <c r="D108" s="32">
        <v>1</v>
      </c>
      <c r="E108" s="32">
        <v>1</v>
      </c>
      <c r="F108" s="32">
        <v>3</v>
      </c>
      <c r="G108" s="32">
        <v>5</v>
      </c>
    </row>
    <row r="109" spans="2:7" x14ac:dyDescent="0.15">
      <c r="B109" s="25" t="s">
        <v>1137</v>
      </c>
      <c r="C109" s="32">
        <v>0</v>
      </c>
      <c r="D109" s="32">
        <v>1</v>
      </c>
      <c r="E109" s="32">
        <v>0</v>
      </c>
      <c r="F109" s="32">
        <v>4</v>
      </c>
      <c r="G109" s="32">
        <v>5</v>
      </c>
    </row>
    <row r="110" spans="2:7" x14ac:dyDescent="0.15">
      <c r="B110" s="25" t="s">
        <v>1140</v>
      </c>
      <c r="C110" s="32">
        <v>0</v>
      </c>
      <c r="D110" s="32">
        <v>2</v>
      </c>
      <c r="E110" s="32">
        <v>0</v>
      </c>
      <c r="F110" s="32">
        <v>2</v>
      </c>
      <c r="G110" s="32">
        <v>4</v>
      </c>
    </row>
    <row r="111" spans="2:7" x14ac:dyDescent="0.15">
      <c r="B111" s="25" t="s">
        <v>1143</v>
      </c>
      <c r="C111" s="32">
        <v>0</v>
      </c>
      <c r="D111" s="32">
        <v>2</v>
      </c>
      <c r="E111" s="32">
        <v>0</v>
      </c>
      <c r="F111" s="32">
        <v>2</v>
      </c>
      <c r="G111" s="32">
        <v>4</v>
      </c>
    </row>
    <row r="112" spans="2:7" x14ac:dyDescent="0.15">
      <c r="B112" s="25" t="s">
        <v>1146</v>
      </c>
      <c r="C112" s="32">
        <v>1</v>
      </c>
      <c r="D112" s="32">
        <v>0</v>
      </c>
      <c r="E112" s="32">
        <v>0</v>
      </c>
      <c r="F112" s="32">
        <v>0</v>
      </c>
      <c r="G112" s="32">
        <v>1</v>
      </c>
    </row>
    <row r="113" spans="1:7" x14ac:dyDescent="0.15">
      <c r="B113" s="25" t="s">
        <v>1153</v>
      </c>
      <c r="C113" s="32">
        <v>0</v>
      </c>
      <c r="D113" s="32">
        <v>1</v>
      </c>
      <c r="E113" s="32">
        <v>0</v>
      </c>
      <c r="F113" s="32">
        <v>4</v>
      </c>
      <c r="G113" s="32">
        <v>5</v>
      </c>
    </row>
    <row r="114" spans="1:7" x14ac:dyDescent="0.15">
      <c r="B114" s="25" t="s">
        <v>1161</v>
      </c>
      <c r="C114" s="32">
        <f>$C$30</f>
        <v>1</v>
      </c>
      <c r="D114" s="32">
        <v>0</v>
      </c>
      <c r="E114" s="32">
        <v>2</v>
      </c>
      <c r="F114" s="32">
        <v>2</v>
      </c>
      <c r="G114" s="32">
        <v>5</v>
      </c>
    </row>
    <row r="115" spans="1:7" x14ac:dyDescent="0.15">
      <c r="B115" s="25" t="s">
        <v>1171</v>
      </c>
      <c r="C115" s="32">
        <v>0</v>
      </c>
      <c r="D115" s="32">
        <v>1</v>
      </c>
      <c r="E115" s="32">
        <v>1</v>
      </c>
      <c r="F115" s="32">
        <v>1</v>
      </c>
      <c r="G115" s="32">
        <v>3</v>
      </c>
    </row>
    <row r="116" spans="1:7" x14ac:dyDescent="0.15">
      <c r="B116" s="25" t="s">
        <v>1176</v>
      </c>
      <c r="C116" s="32">
        <v>0</v>
      </c>
      <c r="D116" s="32">
        <v>0</v>
      </c>
      <c r="E116" s="32">
        <v>0</v>
      </c>
      <c r="F116" s="32">
        <v>1</v>
      </c>
      <c r="G116" s="32">
        <v>1</v>
      </c>
    </row>
    <row r="117" spans="1:7" x14ac:dyDescent="0.15">
      <c r="B117" s="25" t="s">
        <v>1179</v>
      </c>
      <c r="C117" s="32">
        <v>1</v>
      </c>
      <c r="D117" s="32">
        <v>0</v>
      </c>
      <c r="E117" s="32">
        <v>3</v>
      </c>
      <c r="F117" s="32">
        <v>0</v>
      </c>
      <c r="G117" s="32">
        <v>4</v>
      </c>
    </row>
    <row r="118" spans="1:7" x14ac:dyDescent="0.15">
      <c r="B118" s="25" t="s">
        <v>1181</v>
      </c>
      <c r="C118" s="32">
        <v>0</v>
      </c>
      <c r="D118" s="32">
        <v>0</v>
      </c>
      <c r="E118" s="32">
        <v>0</v>
      </c>
      <c r="F118" s="32">
        <v>2</v>
      </c>
      <c r="G118" s="32">
        <v>2</v>
      </c>
    </row>
    <row r="119" spans="1:7" x14ac:dyDescent="0.15">
      <c r="B119" s="25" t="s">
        <v>1186</v>
      </c>
      <c r="C119" s="32">
        <v>0</v>
      </c>
      <c r="D119" s="32">
        <v>1</v>
      </c>
      <c r="E119" s="32">
        <v>2</v>
      </c>
      <c r="F119" s="32">
        <v>1</v>
      </c>
      <c r="G119" s="32">
        <v>4</v>
      </c>
    </row>
    <row r="120" spans="1:7" x14ac:dyDescent="0.15">
      <c r="B120" s="25" t="s">
        <v>1188</v>
      </c>
      <c r="C120" s="32">
        <v>1</v>
      </c>
      <c r="D120" s="32">
        <v>1</v>
      </c>
      <c r="E120" s="32">
        <v>2</v>
      </c>
      <c r="F120" s="32">
        <v>0</v>
      </c>
      <c r="G120" s="32">
        <v>4</v>
      </c>
    </row>
    <row r="121" spans="1:7" x14ac:dyDescent="0.15">
      <c r="B121" s="25" t="s">
        <v>1193</v>
      </c>
      <c r="C121" s="32">
        <v>1</v>
      </c>
      <c r="D121" s="32">
        <v>1</v>
      </c>
      <c r="E121" s="32">
        <v>2</v>
      </c>
      <c r="F121" s="32">
        <v>2</v>
      </c>
      <c r="G121" s="32">
        <v>6</v>
      </c>
    </row>
    <row r="122" spans="1:7" x14ac:dyDescent="0.15">
      <c r="B122" s="25" t="s">
        <v>1196</v>
      </c>
      <c r="C122" s="32">
        <v>0</v>
      </c>
      <c r="D122" s="32">
        <v>0</v>
      </c>
      <c r="E122" s="32">
        <v>3</v>
      </c>
      <c r="F122" s="32">
        <v>1</v>
      </c>
      <c r="G122" s="32">
        <v>4</v>
      </c>
    </row>
    <row r="123" spans="1:7" x14ac:dyDescent="0.15">
      <c r="A123" s="328"/>
      <c r="B123" s="25" t="s">
        <v>1199</v>
      </c>
      <c r="C123" s="32">
        <v>0</v>
      </c>
      <c r="D123" s="32">
        <v>0</v>
      </c>
      <c r="E123" s="32">
        <v>3</v>
      </c>
      <c r="F123" s="32">
        <v>1</v>
      </c>
      <c r="G123" s="32">
        <v>4</v>
      </c>
    </row>
    <row r="124" spans="1:7" x14ac:dyDescent="0.15">
      <c r="A124" s="328"/>
      <c r="B124" s="25" t="s">
        <v>1203</v>
      </c>
      <c r="C124" s="32">
        <v>0</v>
      </c>
      <c r="D124" s="32">
        <v>0</v>
      </c>
      <c r="E124" s="32">
        <v>2</v>
      </c>
      <c r="F124" s="32">
        <v>1</v>
      </c>
      <c r="G124" s="32">
        <v>3</v>
      </c>
    </row>
    <row r="125" spans="1:7" x14ac:dyDescent="0.15">
      <c r="A125" s="328"/>
      <c r="B125" s="25" t="s">
        <v>1206</v>
      </c>
      <c r="C125" s="32">
        <v>0</v>
      </c>
      <c r="D125" s="32">
        <v>0</v>
      </c>
      <c r="E125" s="32">
        <v>3</v>
      </c>
      <c r="F125" s="32">
        <v>1</v>
      </c>
      <c r="G125" s="32">
        <v>4</v>
      </c>
    </row>
    <row r="126" spans="1:7" x14ac:dyDescent="0.15">
      <c r="A126" s="345"/>
      <c r="B126" s="25" t="s">
        <v>1208</v>
      </c>
      <c r="C126" s="32">
        <v>1</v>
      </c>
      <c r="D126" s="32">
        <v>1</v>
      </c>
      <c r="E126" s="32">
        <v>3</v>
      </c>
      <c r="F126" s="32">
        <v>0</v>
      </c>
      <c r="G126" s="32">
        <v>5</v>
      </c>
    </row>
    <row r="127" spans="1:7" x14ac:dyDescent="0.15">
      <c r="A127" s="345"/>
      <c r="B127" s="25" t="s">
        <v>1213</v>
      </c>
      <c r="C127" s="32">
        <v>1</v>
      </c>
      <c r="D127" s="32">
        <v>0</v>
      </c>
      <c r="E127" s="32">
        <v>1</v>
      </c>
      <c r="F127" s="32">
        <v>1</v>
      </c>
      <c r="G127" s="32">
        <v>3</v>
      </c>
    </row>
    <row r="128" spans="1:7" x14ac:dyDescent="0.15">
      <c r="A128" s="345"/>
      <c r="B128" s="25" t="s">
        <v>1214</v>
      </c>
      <c r="C128" s="32">
        <v>0</v>
      </c>
      <c r="D128" s="32">
        <v>0</v>
      </c>
      <c r="E128" s="32">
        <v>2</v>
      </c>
      <c r="F128" s="32">
        <v>0</v>
      </c>
      <c r="G128" s="32">
        <v>2</v>
      </c>
    </row>
    <row r="129" spans="1:7" x14ac:dyDescent="0.15">
      <c r="A129" s="345"/>
      <c r="B129" s="25" t="s">
        <v>1217</v>
      </c>
      <c r="C129" s="32">
        <v>0</v>
      </c>
      <c r="D129" s="32">
        <v>0</v>
      </c>
      <c r="E129" s="32">
        <v>0</v>
      </c>
      <c r="F129" s="32">
        <v>1</v>
      </c>
      <c r="G129" s="32">
        <v>1</v>
      </c>
    </row>
    <row r="130" spans="1:7" x14ac:dyDescent="0.15">
      <c r="A130" s="345"/>
      <c r="B130" s="25" t="s">
        <v>1221</v>
      </c>
      <c r="C130" s="32">
        <v>0</v>
      </c>
      <c r="D130" s="32">
        <v>0</v>
      </c>
      <c r="E130" s="32">
        <v>2</v>
      </c>
      <c r="F130" s="32">
        <v>1</v>
      </c>
      <c r="G130" s="32">
        <v>3</v>
      </c>
    </row>
    <row r="131" spans="1:7" x14ac:dyDescent="0.15">
      <c r="A131" s="345"/>
      <c r="B131" s="25" t="s">
        <v>1224</v>
      </c>
      <c r="C131" s="32">
        <v>1</v>
      </c>
      <c r="D131" s="32">
        <v>2</v>
      </c>
      <c r="E131" s="32">
        <v>2</v>
      </c>
      <c r="F131" s="32">
        <v>1</v>
      </c>
      <c r="G131" s="32">
        <v>6</v>
      </c>
    </row>
    <row r="132" spans="1:7" x14ac:dyDescent="0.15">
      <c r="A132" s="345"/>
      <c r="B132" s="25" t="s">
        <v>1228</v>
      </c>
      <c r="C132" s="32">
        <v>0</v>
      </c>
      <c r="D132" s="32">
        <v>3</v>
      </c>
      <c r="E132" s="32">
        <v>0</v>
      </c>
      <c r="F132" s="32">
        <v>2</v>
      </c>
      <c r="G132" s="32">
        <v>5</v>
      </c>
    </row>
    <row r="133" spans="1:7" x14ac:dyDescent="0.15">
      <c r="A133" s="345"/>
      <c r="B133" s="355" t="s">
        <v>1231</v>
      </c>
      <c r="C133" s="32">
        <v>1</v>
      </c>
      <c r="D133" s="32">
        <v>0</v>
      </c>
      <c r="E133" s="32">
        <v>2</v>
      </c>
      <c r="F133" s="32">
        <v>4</v>
      </c>
      <c r="G133" s="32">
        <v>7</v>
      </c>
    </row>
    <row r="134" spans="1:7" x14ac:dyDescent="0.15">
      <c r="A134" s="345"/>
      <c r="B134" s="355" t="s">
        <v>1234</v>
      </c>
      <c r="C134" s="32">
        <v>0</v>
      </c>
      <c r="D134" s="32">
        <v>0</v>
      </c>
      <c r="E134" s="32">
        <v>0</v>
      </c>
      <c r="F134" s="32">
        <v>3</v>
      </c>
      <c r="G134" s="32">
        <v>3</v>
      </c>
    </row>
    <row r="135" spans="1:7" x14ac:dyDescent="0.15">
      <c r="A135" s="345"/>
      <c r="B135" s="355" t="s">
        <v>1238</v>
      </c>
      <c r="C135" s="32">
        <v>0</v>
      </c>
      <c r="D135" s="32">
        <v>0</v>
      </c>
      <c r="E135" s="32">
        <v>3</v>
      </c>
      <c r="F135" s="32">
        <v>1</v>
      </c>
      <c r="G135" s="32">
        <v>4</v>
      </c>
    </row>
    <row r="136" spans="1:7" x14ac:dyDescent="0.15">
      <c r="A136" s="345"/>
      <c r="B136" s="355" t="s">
        <v>1241</v>
      </c>
      <c r="C136" s="32">
        <v>0</v>
      </c>
      <c r="D136" s="32">
        <v>0</v>
      </c>
      <c r="E136" s="32">
        <v>2</v>
      </c>
      <c r="F136" s="32">
        <v>3</v>
      </c>
      <c r="G136" s="32">
        <v>5</v>
      </c>
    </row>
    <row r="137" spans="1:7" x14ac:dyDescent="0.15">
      <c r="A137" s="345"/>
      <c r="B137" s="355" t="s">
        <v>1244</v>
      </c>
      <c r="C137" s="32">
        <v>1</v>
      </c>
      <c r="D137" s="32">
        <v>1</v>
      </c>
      <c r="E137" s="32">
        <v>1</v>
      </c>
      <c r="F137" s="32">
        <v>2</v>
      </c>
      <c r="G137" s="32">
        <v>5</v>
      </c>
    </row>
    <row r="138" spans="1:7" x14ac:dyDescent="0.15">
      <c r="A138" s="345"/>
      <c r="B138" s="355" t="s">
        <v>1247</v>
      </c>
      <c r="C138" s="32">
        <v>0</v>
      </c>
      <c r="D138" s="32">
        <v>0</v>
      </c>
      <c r="E138" s="32">
        <v>4</v>
      </c>
      <c r="F138" s="32">
        <v>1</v>
      </c>
      <c r="G138" s="32">
        <v>5</v>
      </c>
    </row>
    <row r="139" spans="1:7" x14ac:dyDescent="0.15">
      <c r="A139" s="345"/>
      <c r="B139" s="355" t="s">
        <v>1249</v>
      </c>
      <c r="C139" s="32">
        <v>0</v>
      </c>
      <c r="D139" s="32">
        <v>0</v>
      </c>
      <c r="E139" s="32">
        <v>3</v>
      </c>
      <c r="F139" s="32">
        <v>0</v>
      </c>
      <c r="G139" s="32">
        <v>3</v>
      </c>
    </row>
    <row r="140" spans="1:7" x14ac:dyDescent="0.15">
      <c r="A140" s="345"/>
      <c r="B140" s="355" t="s">
        <v>1251</v>
      </c>
      <c r="C140" s="32">
        <v>0</v>
      </c>
      <c r="D140" s="32">
        <v>1</v>
      </c>
      <c r="E140" s="32">
        <v>0</v>
      </c>
      <c r="F140" s="32">
        <v>2</v>
      </c>
      <c r="G140" s="32">
        <v>3</v>
      </c>
    </row>
    <row r="141" spans="1:7" x14ac:dyDescent="0.15">
      <c r="A141" s="345"/>
      <c r="B141" s="355" t="s">
        <v>1253</v>
      </c>
      <c r="C141" s="32">
        <v>0</v>
      </c>
      <c r="D141" s="32">
        <v>0</v>
      </c>
      <c r="E141" s="32">
        <v>5</v>
      </c>
      <c r="F141" s="32">
        <v>2</v>
      </c>
      <c r="G141" s="32">
        <v>7</v>
      </c>
    </row>
    <row r="142" spans="1:7" x14ac:dyDescent="0.15">
      <c r="A142" s="345"/>
      <c r="B142" s="355" t="s">
        <v>1255</v>
      </c>
      <c r="C142" s="32">
        <v>0</v>
      </c>
      <c r="D142" s="32">
        <v>0</v>
      </c>
      <c r="E142" s="32">
        <v>1</v>
      </c>
      <c r="F142" s="32">
        <v>2</v>
      </c>
      <c r="G142" s="32">
        <v>3</v>
      </c>
    </row>
    <row r="143" spans="1:7" x14ac:dyDescent="0.15">
      <c r="A143" s="345"/>
      <c r="B143" s="355" t="s">
        <v>1257</v>
      </c>
      <c r="C143" s="32">
        <v>0</v>
      </c>
      <c r="D143" s="32">
        <v>0</v>
      </c>
      <c r="E143" s="32">
        <v>1</v>
      </c>
      <c r="F143" s="32">
        <v>1</v>
      </c>
      <c r="G143" s="32">
        <v>2</v>
      </c>
    </row>
    <row r="144" spans="1:7" x14ac:dyDescent="0.15">
      <c r="A144" s="365"/>
      <c r="B144" s="367" t="s">
        <v>1259</v>
      </c>
      <c r="C144" s="368">
        <v>0</v>
      </c>
      <c r="D144" s="368">
        <v>0</v>
      </c>
      <c r="E144" s="368">
        <v>0</v>
      </c>
      <c r="F144" s="368">
        <v>2</v>
      </c>
      <c r="G144" s="368">
        <v>2</v>
      </c>
    </row>
    <row r="145" spans="1:7" x14ac:dyDescent="0.15">
      <c r="A145" s="365"/>
      <c r="B145" s="367" t="s">
        <v>1262</v>
      </c>
      <c r="C145" s="368">
        <v>0</v>
      </c>
      <c r="D145" s="368">
        <v>1</v>
      </c>
      <c r="E145" s="368">
        <v>0</v>
      </c>
      <c r="F145" s="368">
        <v>3</v>
      </c>
      <c r="G145" s="368">
        <v>4</v>
      </c>
    </row>
    <row r="146" spans="1:7" x14ac:dyDescent="0.15">
      <c r="A146" s="365"/>
      <c r="B146" s="367" t="s">
        <v>1263</v>
      </c>
      <c r="C146" s="368">
        <v>0</v>
      </c>
      <c r="D146" s="368">
        <v>0</v>
      </c>
      <c r="E146" s="368">
        <v>0</v>
      </c>
      <c r="F146" s="368">
        <v>3</v>
      </c>
      <c r="G146" s="368">
        <v>3</v>
      </c>
    </row>
    <row r="147" spans="1:7" x14ac:dyDescent="0.15">
      <c r="A147" s="365"/>
      <c r="B147" s="367" t="s">
        <v>1265</v>
      </c>
      <c r="C147" s="368">
        <v>0</v>
      </c>
      <c r="D147" s="368">
        <v>0</v>
      </c>
      <c r="E147" s="368">
        <v>4</v>
      </c>
      <c r="F147" s="368">
        <v>1</v>
      </c>
      <c r="G147" s="368">
        <v>5</v>
      </c>
    </row>
    <row r="148" spans="1:7" x14ac:dyDescent="0.15">
      <c r="A148" s="365"/>
      <c r="B148" s="367" t="s">
        <v>1267</v>
      </c>
      <c r="C148" s="368">
        <v>0</v>
      </c>
      <c r="D148" s="368">
        <v>0</v>
      </c>
      <c r="E148" s="368">
        <v>1</v>
      </c>
      <c r="F148" s="368">
        <v>1</v>
      </c>
      <c r="G148" s="368">
        <v>2</v>
      </c>
    </row>
    <row r="149" spans="1:7" x14ac:dyDescent="0.15">
      <c r="A149" s="365"/>
      <c r="B149" s="367" t="s">
        <v>1269</v>
      </c>
      <c r="C149" s="368">
        <v>0</v>
      </c>
      <c r="D149" s="368">
        <v>0</v>
      </c>
      <c r="E149" s="368">
        <v>0</v>
      </c>
      <c r="F149" s="368">
        <v>2</v>
      </c>
      <c r="G149" s="368">
        <v>2</v>
      </c>
    </row>
    <row r="150" spans="1:7" x14ac:dyDescent="0.15">
      <c r="A150" s="365"/>
      <c r="B150" s="367" t="s">
        <v>1271</v>
      </c>
      <c r="C150" s="368">
        <v>0</v>
      </c>
      <c r="D150" s="368">
        <v>0</v>
      </c>
      <c r="E150" s="368">
        <v>2</v>
      </c>
      <c r="F150" s="368">
        <v>1</v>
      </c>
      <c r="G150" s="368">
        <v>3</v>
      </c>
    </row>
    <row r="151" spans="1:7" x14ac:dyDescent="0.15">
      <c r="A151" s="365"/>
      <c r="B151" s="367" t="s">
        <v>1273</v>
      </c>
      <c r="C151" s="368">
        <v>1</v>
      </c>
      <c r="D151" s="368">
        <v>0</v>
      </c>
      <c r="E151" s="368">
        <v>1</v>
      </c>
      <c r="F151" s="368">
        <v>0</v>
      </c>
      <c r="G151" s="368">
        <v>2</v>
      </c>
    </row>
    <row r="152" spans="1:7" x14ac:dyDescent="0.15">
      <c r="A152" s="365"/>
      <c r="B152" s="367" t="s">
        <v>1276</v>
      </c>
      <c r="C152" s="368">
        <v>0</v>
      </c>
      <c r="D152" s="368">
        <v>0</v>
      </c>
      <c r="E152" s="368">
        <v>0</v>
      </c>
      <c r="F152" s="368">
        <v>2</v>
      </c>
      <c r="G152" s="368">
        <v>2</v>
      </c>
    </row>
    <row r="153" spans="1:7" x14ac:dyDescent="0.15">
      <c r="A153" s="365"/>
      <c r="B153" s="367" t="s">
        <v>1277</v>
      </c>
      <c r="C153" s="368">
        <v>0</v>
      </c>
      <c r="D153" s="368">
        <v>0</v>
      </c>
      <c r="E153" s="368">
        <v>1</v>
      </c>
      <c r="F153" s="368">
        <v>2</v>
      </c>
      <c r="G153" s="368">
        <v>3</v>
      </c>
    </row>
    <row r="154" spans="1:7" x14ac:dyDescent="0.15">
      <c r="A154" s="389"/>
      <c r="B154" s="367" t="s">
        <v>1279</v>
      </c>
      <c r="C154" s="368">
        <f>$C$30</f>
        <v>1</v>
      </c>
      <c r="D154" s="368">
        <f>$D$30</f>
        <v>1</v>
      </c>
      <c r="E154" s="368">
        <f>$E$30</f>
        <v>0</v>
      </c>
      <c r="F154" s="368">
        <f>$F$30</f>
        <v>3</v>
      </c>
      <c r="G154" s="368">
        <f>$G$30</f>
        <v>5</v>
      </c>
    </row>
    <row r="156" spans="1:7" x14ac:dyDescent="0.15">
      <c r="B156" s="33" t="s">
        <v>511</v>
      </c>
      <c r="C156" s="34" t="e">
        <f>SUM(C154-C153)/C153</f>
        <v>#DIV/0!</v>
      </c>
      <c r="D156" s="34" t="e">
        <f t="shared" ref="D156:G156" si="1">SUM(D154-D153)/D153</f>
        <v>#DIV/0!</v>
      </c>
      <c r="E156" s="34">
        <f t="shared" si="1"/>
        <v>-1</v>
      </c>
      <c r="F156" s="34">
        <f t="shared" si="1"/>
        <v>0.5</v>
      </c>
      <c r="G156" s="34">
        <f t="shared" si="1"/>
        <v>0.66666666666666663</v>
      </c>
    </row>
    <row r="157" spans="1:7" x14ac:dyDescent="0.15">
      <c r="B157" s="33" t="s">
        <v>512</v>
      </c>
      <c r="C157" s="34">
        <f>SUM(C154-C151)/C151</f>
        <v>0</v>
      </c>
      <c r="D157" s="34" t="e">
        <f t="shared" ref="D157:G157" si="2">SUM(D154-D151)/D151</f>
        <v>#DIV/0!</v>
      </c>
      <c r="E157" s="34">
        <f t="shared" si="2"/>
        <v>-1</v>
      </c>
      <c r="F157" s="34" t="e">
        <f>SUM(F154-F151)/F151</f>
        <v>#DIV/0!</v>
      </c>
      <c r="G157" s="34">
        <f t="shared" si="2"/>
        <v>1.5</v>
      </c>
    </row>
    <row r="160" spans="1:7" ht="24" x14ac:dyDescent="0.15">
      <c r="A160" s="24" t="s">
        <v>162</v>
      </c>
      <c r="B160" s="25" t="s">
        <v>186</v>
      </c>
      <c r="C160" s="98" t="s">
        <v>1068</v>
      </c>
      <c r="D160" s="26" t="s">
        <v>1069</v>
      </c>
      <c r="E160" s="26" t="s">
        <v>1070</v>
      </c>
      <c r="F160" s="26" t="s">
        <v>1071</v>
      </c>
      <c r="G160" s="26" t="s">
        <v>160</v>
      </c>
    </row>
    <row r="161" spans="2:7" x14ac:dyDescent="0.15">
      <c r="B161" s="25" t="s">
        <v>505</v>
      </c>
      <c r="C161" s="32">
        <v>0</v>
      </c>
      <c r="D161" s="32">
        <v>0</v>
      </c>
      <c r="E161" s="32">
        <v>0</v>
      </c>
      <c r="F161" s="32">
        <v>0</v>
      </c>
      <c r="G161" s="32">
        <v>0</v>
      </c>
    </row>
    <row r="162" spans="2:7" x14ac:dyDescent="0.15">
      <c r="B162" s="25" t="s">
        <v>506</v>
      </c>
      <c r="C162" s="32">
        <v>0</v>
      </c>
      <c r="D162" s="32">
        <v>0</v>
      </c>
      <c r="E162" s="32">
        <v>6</v>
      </c>
      <c r="F162" s="32">
        <v>1</v>
      </c>
      <c r="G162" s="32">
        <v>7</v>
      </c>
    </row>
    <row r="163" spans="2:7" x14ac:dyDescent="0.15">
      <c r="B163" s="25" t="s">
        <v>507</v>
      </c>
      <c r="C163" s="32">
        <v>0</v>
      </c>
      <c r="D163" s="32">
        <v>5</v>
      </c>
      <c r="E163" s="32">
        <v>6</v>
      </c>
      <c r="F163" s="32">
        <v>6</v>
      </c>
      <c r="G163" s="32">
        <v>17</v>
      </c>
    </row>
    <row r="164" spans="2:7" x14ac:dyDescent="0.15">
      <c r="B164" s="25" t="s">
        <v>508</v>
      </c>
      <c r="C164" s="32">
        <v>0</v>
      </c>
      <c r="D164" s="32">
        <v>5</v>
      </c>
      <c r="E164" s="32">
        <v>6</v>
      </c>
      <c r="F164" s="32">
        <v>6</v>
      </c>
      <c r="G164" s="32">
        <v>17</v>
      </c>
    </row>
    <row r="165" spans="2:7" x14ac:dyDescent="0.15">
      <c r="B165" s="25" t="s">
        <v>509</v>
      </c>
      <c r="C165" s="32">
        <v>0</v>
      </c>
      <c r="D165" s="32">
        <v>3</v>
      </c>
      <c r="E165" s="32">
        <v>10</v>
      </c>
      <c r="F165" s="32">
        <v>7</v>
      </c>
      <c r="G165" s="32">
        <v>20</v>
      </c>
    </row>
    <row r="166" spans="2:7" x14ac:dyDescent="0.15">
      <c r="B166" s="25" t="s">
        <v>510</v>
      </c>
      <c r="C166" s="32">
        <v>0</v>
      </c>
      <c r="D166" s="32">
        <v>1</v>
      </c>
      <c r="E166" s="32">
        <v>9</v>
      </c>
      <c r="F166" s="32">
        <v>4</v>
      </c>
      <c r="G166" s="32">
        <v>14</v>
      </c>
    </row>
    <row r="167" spans="2:7" x14ac:dyDescent="0.15">
      <c r="B167" s="25" t="s">
        <v>961</v>
      </c>
      <c r="C167" s="32">
        <v>0</v>
      </c>
      <c r="D167" s="32">
        <v>0</v>
      </c>
      <c r="E167" s="32">
        <v>8</v>
      </c>
      <c r="F167" s="32">
        <v>8</v>
      </c>
      <c r="G167" s="32">
        <v>16</v>
      </c>
    </row>
    <row r="168" spans="2:7" x14ac:dyDescent="0.15">
      <c r="B168" s="25" t="s">
        <v>963</v>
      </c>
      <c r="C168" s="32">
        <v>0</v>
      </c>
      <c r="D168" s="32">
        <v>1</v>
      </c>
      <c r="E168" s="32">
        <v>10</v>
      </c>
      <c r="F168" s="32">
        <v>8</v>
      </c>
      <c r="G168" s="32">
        <v>19</v>
      </c>
    </row>
    <row r="169" spans="2:7" x14ac:dyDescent="0.15">
      <c r="B169" s="25" t="s">
        <v>965</v>
      </c>
      <c r="C169" s="32">
        <v>0</v>
      </c>
      <c r="D169" s="32">
        <f>$D$33</f>
        <v>2</v>
      </c>
      <c r="E169" s="32">
        <f>$E$33</f>
        <v>4</v>
      </c>
      <c r="F169" s="32">
        <f>$F$33</f>
        <v>5</v>
      </c>
      <c r="G169" s="32">
        <f>$G$33</f>
        <v>11</v>
      </c>
    </row>
    <row r="170" spans="2:7" x14ac:dyDescent="0.15">
      <c r="B170" s="25" t="s">
        <v>967</v>
      </c>
      <c r="C170" s="32">
        <v>0</v>
      </c>
      <c r="D170" s="32">
        <v>1</v>
      </c>
      <c r="E170" s="32">
        <v>9</v>
      </c>
      <c r="F170" s="32">
        <v>8</v>
      </c>
      <c r="G170" s="32">
        <v>18</v>
      </c>
    </row>
    <row r="171" spans="2:7" x14ac:dyDescent="0.15">
      <c r="B171" s="25" t="s">
        <v>970</v>
      </c>
      <c r="C171" s="32">
        <v>0</v>
      </c>
      <c r="D171" s="32">
        <v>2</v>
      </c>
      <c r="E171" s="32">
        <v>8</v>
      </c>
      <c r="F171" s="32">
        <v>8</v>
      </c>
      <c r="G171" s="32">
        <v>18</v>
      </c>
    </row>
    <row r="172" spans="2:7" x14ac:dyDescent="0.15">
      <c r="B172" s="25" t="s">
        <v>972</v>
      </c>
      <c r="C172" s="32">
        <v>0</v>
      </c>
      <c r="D172" s="32">
        <v>1</v>
      </c>
      <c r="E172" s="32">
        <v>7</v>
      </c>
      <c r="F172" s="32">
        <v>12</v>
      </c>
      <c r="G172" s="32">
        <v>20</v>
      </c>
    </row>
    <row r="173" spans="2:7" x14ac:dyDescent="0.15">
      <c r="B173" s="25" t="s">
        <v>973</v>
      </c>
      <c r="C173" s="32">
        <v>0</v>
      </c>
      <c r="D173" s="32">
        <v>0</v>
      </c>
      <c r="E173" s="32">
        <v>6</v>
      </c>
      <c r="F173" s="32">
        <v>12</v>
      </c>
      <c r="G173" s="32">
        <v>18</v>
      </c>
    </row>
    <row r="174" spans="2:7" x14ac:dyDescent="0.15">
      <c r="B174" s="25" t="s">
        <v>976</v>
      </c>
      <c r="C174" s="32">
        <v>0</v>
      </c>
      <c r="D174" s="32">
        <v>0</v>
      </c>
      <c r="E174" s="32">
        <v>12</v>
      </c>
      <c r="F174" s="32">
        <v>10</v>
      </c>
      <c r="G174" s="32">
        <v>22</v>
      </c>
    </row>
    <row r="175" spans="2:7" x14ac:dyDescent="0.15">
      <c r="B175" s="25" t="s">
        <v>979</v>
      </c>
      <c r="C175" s="32">
        <v>0</v>
      </c>
      <c r="D175" s="32">
        <v>2</v>
      </c>
      <c r="E175" s="32">
        <v>10</v>
      </c>
      <c r="F175" s="32">
        <v>7</v>
      </c>
      <c r="G175" s="32">
        <v>19</v>
      </c>
    </row>
    <row r="176" spans="2:7" x14ac:dyDescent="0.15">
      <c r="B176" s="25" t="s">
        <v>981</v>
      </c>
      <c r="C176" s="32">
        <v>0</v>
      </c>
      <c r="D176" s="32">
        <v>1</v>
      </c>
      <c r="E176" s="32">
        <v>9</v>
      </c>
      <c r="F176" s="32">
        <v>12</v>
      </c>
      <c r="G176" s="32">
        <v>22</v>
      </c>
    </row>
    <row r="177" spans="2:7" x14ac:dyDescent="0.15">
      <c r="B177" s="25" t="s">
        <v>984</v>
      </c>
      <c r="C177" s="32">
        <v>0</v>
      </c>
      <c r="D177" s="32">
        <v>3</v>
      </c>
      <c r="E177" s="32">
        <v>16</v>
      </c>
      <c r="F177" s="32">
        <v>8</v>
      </c>
      <c r="G177" s="32">
        <v>27</v>
      </c>
    </row>
    <row r="178" spans="2:7" x14ac:dyDescent="0.15">
      <c r="B178" s="25" t="s">
        <v>986</v>
      </c>
      <c r="C178" s="32">
        <v>0</v>
      </c>
      <c r="D178" s="32">
        <v>3</v>
      </c>
      <c r="E178" s="32">
        <v>9</v>
      </c>
      <c r="F178" s="32">
        <v>8</v>
      </c>
      <c r="G178" s="32">
        <v>20</v>
      </c>
    </row>
    <row r="179" spans="2:7" x14ac:dyDescent="0.15">
      <c r="B179" s="25" t="s">
        <v>988</v>
      </c>
      <c r="C179" s="32">
        <v>0</v>
      </c>
      <c r="D179" s="32">
        <v>4</v>
      </c>
      <c r="E179" s="32">
        <v>11</v>
      </c>
      <c r="F179" s="32">
        <v>5</v>
      </c>
      <c r="G179" s="32">
        <v>20</v>
      </c>
    </row>
    <row r="180" spans="2:7" x14ac:dyDescent="0.15">
      <c r="B180" s="25" t="s">
        <v>990</v>
      </c>
      <c r="C180" s="32">
        <v>0</v>
      </c>
      <c r="D180" s="32">
        <v>2</v>
      </c>
      <c r="E180" s="32">
        <v>12</v>
      </c>
      <c r="F180" s="32">
        <v>7</v>
      </c>
      <c r="G180" s="32">
        <v>21</v>
      </c>
    </row>
    <row r="181" spans="2:7" ht="11.25" customHeight="1" x14ac:dyDescent="0.15">
      <c r="B181" s="25" t="s">
        <v>991</v>
      </c>
      <c r="C181" s="32">
        <v>0</v>
      </c>
      <c r="D181" s="32">
        <v>4</v>
      </c>
      <c r="E181" s="32">
        <v>10</v>
      </c>
      <c r="F181" s="32">
        <v>5</v>
      </c>
      <c r="G181" s="32">
        <v>19</v>
      </c>
    </row>
    <row r="182" spans="2:7" x14ac:dyDescent="0.15">
      <c r="B182" s="25" t="s">
        <v>994</v>
      </c>
      <c r="C182" s="32">
        <v>0</v>
      </c>
      <c r="D182" s="32">
        <v>4</v>
      </c>
      <c r="E182" s="32">
        <v>5</v>
      </c>
      <c r="F182" s="32">
        <v>8</v>
      </c>
      <c r="G182" s="32">
        <v>17</v>
      </c>
    </row>
    <row r="183" spans="2:7" x14ac:dyDescent="0.15">
      <c r="B183" s="25" t="s">
        <v>995</v>
      </c>
      <c r="C183" s="32">
        <v>0</v>
      </c>
      <c r="D183" s="32">
        <v>0</v>
      </c>
      <c r="E183" s="32">
        <v>4</v>
      </c>
      <c r="F183" s="32">
        <v>2</v>
      </c>
      <c r="G183" s="32">
        <v>6</v>
      </c>
    </row>
    <row r="184" spans="2:7" x14ac:dyDescent="0.15">
      <c r="B184" s="25" t="s">
        <v>997</v>
      </c>
      <c r="C184" s="32">
        <v>0</v>
      </c>
      <c r="D184" s="32">
        <v>1</v>
      </c>
      <c r="E184" s="32">
        <v>5</v>
      </c>
      <c r="F184" s="32">
        <v>3</v>
      </c>
      <c r="G184" s="32">
        <v>9</v>
      </c>
    </row>
    <row r="185" spans="2:7" x14ac:dyDescent="0.15">
      <c r="B185" s="25" t="s">
        <v>999</v>
      </c>
      <c r="C185" s="32">
        <v>0</v>
      </c>
      <c r="D185" s="32">
        <v>3</v>
      </c>
      <c r="E185" s="32">
        <v>6</v>
      </c>
      <c r="F185" s="32">
        <v>8</v>
      </c>
      <c r="G185" s="32">
        <v>17</v>
      </c>
    </row>
    <row r="186" spans="2:7" x14ac:dyDescent="0.15">
      <c r="B186" s="25" t="s">
        <v>1001</v>
      </c>
      <c r="C186" s="32">
        <v>0</v>
      </c>
      <c r="D186" s="32">
        <v>1</v>
      </c>
      <c r="E186" s="32">
        <v>4</v>
      </c>
      <c r="F186" s="32">
        <v>8</v>
      </c>
      <c r="G186" s="32">
        <v>13</v>
      </c>
    </row>
    <row r="187" spans="2:7" x14ac:dyDescent="0.15">
      <c r="B187" s="25" t="s">
        <v>1002</v>
      </c>
      <c r="C187" s="32">
        <v>0</v>
      </c>
      <c r="D187" s="32">
        <v>0</v>
      </c>
      <c r="E187" s="32">
        <v>5</v>
      </c>
      <c r="F187" s="32">
        <v>7</v>
      </c>
      <c r="G187" s="32">
        <v>12</v>
      </c>
    </row>
    <row r="188" spans="2:7" x14ac:dyDescent="0.15">
      <c r="B188" s="25" t="s">
        <v>1006</v>
      </c>
      <c r="C188" s="32">
        <v>0</v>
      </c>
      <c r="D188" s="32">
        <v>0</v>
      </c>
      <c r="E188" s="32">
        <v>5</v>
      </c>
      <c r="F188" s="32">
        <v>7</v>
      </c>
      <c r="G188" s="32">
        <v>12</v>
      </c>
    </row>
    <row r="189" spans="2:7" x14ac:dyDescent="0.15">
      <c r="B189" s="25" t="s">
        <v>1007</v>
      </c>
      <c r="C189" s="32">
        <v>0</v>
      </c>
      <c r="D189" s="32">
        <v>0</v>
      </c>
      <c r="E189" s="32">
        <v>7</v>
      </c>
      <c r="F189" s="32">
        <v>12</v>
      </c>
      <c r="G189" s="32">
        <v>19</v>
      </c>
    </row>
    <row r="190" spans="2:7" ht="12.5" customHeight="1" x14ac:dyDescent="0.15">
      <c r="B190" s="25" t="s">
        <v>1009</v>
      </c>
      <c r="C190" s="32">
        <v>0</v>
      </c>
      <c r="D190" s="32">
        <v>2</v>
      </c>
      <c r="E190" s="32">
        <v>12</v>
      </c>
      <c r="F190" s="32">
        <v>9</v>
      </c>
      <c r="G190" s="32">
        <v>23</v>
      </c>
    </row>
    <row r="191" spans="2:7" x14ac:dyDescent="0.15">
      <c r="B191" s="25" t="s">
        <v>1011</v>
      </c>
      <c r="C191" s="32">
        <v>0</v>
      </c>
      <c r="D191" s="32">
        <v>2</v>
      </c>
      <c r="E191" s="32">
        <v>12</v>
      </c>
      <c r="F191" s="32">
        <v>9</v>
      </c>
      <c r="G191" s="32">
        <v>23</v>
      </c>
    </row>
    <row r="192" spans="2:7" x14ac:dyDescent="0.15">
      <c r="B192" s="25" t="s">
        <v>1013</v>
      </c>
      <c r="C192" s="32">
        <v>0</v>
      </c>
      <c r="D192" s="32">
        <v>1</v>
      </c>
      <c r="E192" s="32">
        <v>14</v>
      </c>
      <c r="F192" s="32">
        <v>9</v>
      </c>
      <c r="G192" s="32">
        <v>24</v>
      </c>
    </row>
    <row r="193" spans="2:7" x14ac:dyDescent="0.15">
      <c r="B193" s="25" t="s">
        <v>1016</v>
      </c>
      <c r="C193" s="32">
        <v>0</v>
      </c>
      <c r="D193" s="32">
        <v>0</v>
      </c>
      <c r="E193" s="32">
        <v>8</v>
      </c>
      <c r="F193" s="32">
        <v>3</v>
      </c>
      <c r="G193" s="32">
        <v>11</v>
      </c>
    </row>
    <row r="194" spans="2:7" x14ac:dyDescent="0.15">
      <c r="B194" s="25" t="s">
        <v>1017</v>
      </c>
      <c r="C194" s="32">
        <v>0</v>
      </c>
      <c r="D194" s="32">
        <v>0</v>
      </c>
      <c r="E194" s="32">
        <v>5</v>
      </c>
      <c r="F194" s="32">
        <v>8</v>
      </c>
      <c r="G194" s="32">
        <v>13</v>
      </c>
    </row>
    <row r="195" spans="2:7" x14ac:dyDescent="0.15">
      <c r="B195" s="25" t="s">
        <v>1020</v>
      </c>
      <c r="C195" s="32">
        <v>0</v>
      </c>
      <c r="D195" s="32">
        <v>0</v>
      </c>
      <c r="E195" s="32">
        <v>6</v>
      </c>
      <c r="F195" s="32">
        <v>6</v>
      </c>
      <c r="G195" s="32">
        <v>12</v>
      </c>
    </row>
    <row r="196" spans="2:7" x14ac:dyDescent="0.15">
      <c r="B196" s="25" t="s">
        <v>1021</v>
      </c>
      <c r="C196" s="32">
        <v>0</v>
      </c>
      <c r="D196" s="32">
        <v>1</v>
      </c>
      <c r="E196" s="32">
        <v>7</v>
      </c>
      <c r="F196" s="32">
        <v>5</v>
      </c>
      <c r="G196" s="32">
        <v>13</v>
      </c>
    </row>
    <row r="197" spans="2:7" x14ac:dyDescent="0.15">
      <c r="B197" s="25" t="s">
        <v>1023</v>
      </c>
      <c r="C197" s="32">
        <v>0</v>
      </c>
      <c r="D197" s="32">
        <v>1</v>
      </c>
      <c r="E197" s="32">
        <v>6</v>
      </c>
      <c r="F197" s="32">
        <v>7</v>
      </c>
      <c r="G197" s="32">
        <v>14</v>
      </c>
    </row>
    <row r="198" spans="2:7" x14ac:dyDescent="0.15">
      <c r="B198" s="25" t="s">
        <v>1026</v>
      </c>
      <c r="C198" s="32">
        <v>0</v>
      </c>
      <c r="D198" s="32">
        <v>1</v>
      </c>
      <c r="E198" s="32">
        <v>6</v>
      </c>
      <c r="F198" s="32">
        <v>7</v>
      </c>
      <c r="G198" s="32">
        <v>14</v>
      </c>
    </row>
    <row r="199" spans="2:7" x14ac:dyDescent="0.15">
      <c r="B199" s="25" t="s">
        <v>1027</v>
      </c>
      <c r="C199" s="32">
        <v>0</v>
      </c>
      <c r="D199" s="32">
        <v>2</v>
      </c>
      <c r="E199" s="32">
        <v>5</v>
      </c>
      <c r="F199" s="32">
        <v>4</v>
      </c>
      <c r="G199" s="32">
        <v>11</v>
      </c>
    </row>
    <row r="200" spans="2:7" x14ac:dyDescent="0.15">
      <c r="B200" s="25" t="s">
        <v>1029</v>
      </c>
      <c r="C200" s="32">
        <v>0</v>
      </c>
      <c r="D200" s="32">
        <v>2</v>
      </c>
      <c r="E200" s="32">
        <v>8</v>
      </c>
      <c r="F200" s="32">
        <v>4</v>
      </c>
      <c r="G200" s="32">
        <v>14</v>
      </c>
    </row>
    <row r="201" spans="2:7" x14ac:dyDescent="0.15">
      <c r="B201" s="25" t="s">
        <v>1031</v>
      </c>
      <c r="C201" s="32">
        <v>0</v>
      </c>
      <c r="D201" s="32">
        <v>2</v>
      </c>
      <c r="E201" s="32">
        <v>8</v>
      </c>
      <c r="F201" s="32">
        <v>4</v>
      </c>
      <c r="G201" s="32">
        <v>14</v>
      </c>
    </row>
    <row r="202" spans="2:7" x14ac:dyDescent="0.15">
      <c r="B202" s="25" t="s">
        <v>1033</v>
      </c>
      <c r="C202" s="32">
        <v>0</v>
      </c>
      <c r="D202" s="32">
        <v>1</v>
      </c>
      <c r="E202" s="32">
        <v>8</v>
      </c>
      <c r="F202" s="32">
        <v>6</v>
      </c>
      <c r="G202" s="32">
        <v>15</v>
      </c>
    </row>
    <row r="203" spans="2:7" x14ac:dyDescent="0.15">
      <c r="B203" s="25" t="s">
        <v>1035</v>
      </c>
      <c r="C203" s="32">
        <v>0</v>
      </c>
      <c r="D203" s="32">
        <v>1</v>
      </c>
      <c r="E203" s="32">
        <v>9</v>
      </c>
      <c r="F203" s="32">
        <v>6</v>
      </c>
      <c r="G203" s="32">
        <v>16</v>
      </c>
    </row>
    <row r="204" spans="2:7" x14ac:dyDescent="0.15">
      <c r="B204" s="25" t="s">
        <v>1037</v>
      </c>
      <c r="C204" s="32">
        <v>0</v>
      </c>
      <c r="D204" s="32">
        <v>3</v>
      </c>
      <c r="E204" s="32">
        <v>11</v>
      </c>
      <c r="F204" s="32">
        <v>7</v>
      </c>
      <c r="G204" s="32">
        <v>21</v>
      </c>
    </row>
    <row r="205" spans="2:7" x14ac:dyDescent="0.15">
      <c r="B205" s="25" t="s">
        <v>1039</v>
      </c>
      <c r="C205" s="32">
        <v>0</v>
      </c>
      <c r="D205" s="32">
        <v>3</v>
      </c>
      <c r="E205" s="32">
        <v>11</v>
      </c>
      <c r="F205" s="32">
        <v>7</v>
      </c>
      <c r="G205" s="32">
        <v>21</v>
      </c>
    </row>
    <row r="206" spans="2:7" x14ac:dyDescent="0.15">
      <c r="B206" s="25" t="s">
        <v>1041</v>
      </c>
      <c r="C206" s="32">
        <v>0</v>
      </c>
      <c r="D206" s="32">
        <v>1</v>
      </c>
      <c r="E206" s="32">
        <v>12</v>
      </c>
      <c r="F206" s="32">
        <v>8</v>
      </c>
      <c r="G206" s="32">
        <v>21</v>
      </c>
    </row>
    <row r="207" spans="2:7" x14ac:dyDescent="0.15">
      <c r="B207" s="25" t="s">
        <v>1044</v>
      </c>
      <c r="C207" s="32">
        <v>0</v>
      </c>
      <c r="D207" s="32">
        <v>3</v>
      </c>
      <c r="E207" s="32">
        <v>11</v>
      </c>
      <c r="F207" s="32">
        <v>8</v>
      </c>
      <c r="G207" s="32">
        <v>22</v>
      </c>
    </row>
    <row r="208" spans="2:7" x14ac:dyDescent="0.15">
      <c r="B208" s="25" t="s">
        <v>1047</v>
      </c>
      <c r="C208" s="32">
        <v>0</v>
      </c>
      <c r="D208" s="32">
        <v>4</v>
      </c>
      <c r="E208" s="32">
        <v>9</v>
      </c>
      <c r="F208" s="32">
        <v>9</v>
      </c>
      <c r="G208" s="32">
        <v>22</v>
      </c>
    </row>
    <row r="209" spans="2:7" x14ac:dyDescent="0.15">
      <c r="B209" s="25" t="s">
        <v>1050</v>
      </c>
      <c r="C209" s="32">
        <v>0</v>
      </c>
      <c r="D209" s="32">
        <v>3</v>
      </c>
      <c r="E209" s="32">
        <v>8</v>
      </c>
      <c r="F209" s="32">
        <v>9</v>
      </c>
      <c r="G209" s="32">
        <v>20</v>
      </c>
    </row>
    <row r="210" spans="2:7" x14ac:dyDescent="0.15">
      <c r="B210" s="25" t="s">
        <v>1052</v>
      </c>
      <c r="C210" s="32">
        <v>0</v>
      </c>
      <c r="D210" s="32">
        <v>2</v>
      </c>
      <c r="E210" s="32">
        <v>10</v>
      </c>
      <c r="F210" s="32">
        <v>9</v>
      </c>
      <c r="G210" s="32">
        <v>21</v>
      </c>
    </row>
    <row r="211" spans="2:7" x14ac:dyDescent="0.15">
      <c r="B211" s="25" t="s">
        <v>1056</v>
      </c>
      <c r="C211" s="32">
        <v>0</v>
      </c>
      <c r="D211" s="32">
        <v>3</v>
      </c>
      <c r="E211" s="32">
        <v>10</v>
      </c>
      <c r="F211" s="32">
        <v>9</v>
      </c>
      <c r="G211" s="32">
        <v>22</v>
      </c>
    </row>
    <row r="212" spans="2:7" x14ac:dyDescent="0.15">
      <c r="B212" s="25" t="s">
        <v>1059</v>
      </c>
      <c r="C212" s="32">
        <v>0</v>
      </c>
      <c r="D212" s="32">
        <f>$D$33</f>
        <v>2</v>
      </c>
      <c r="E212" s="32">
        <v>11</v>
      </c>
      <c r="F212" s="32">
        <v>7</v>
      </c>
      <c r="G212" s="32">
        <f>$G$33</f>
        <v>11</v>
      </c>
    </row>
    <row r="213" spans="2:7" x14ac:dyDescent="0.15">
      <c r="B213" s="25" t="s">
        <v>1062</v>
      </c>
      <c r="C213" s="32">
        <v>0</v>
      </c>
      <c r="D213" s="32">
        <v>3</v>
      </c>
      <c r="E213" s="32">
        <v>11</v>
      </c>
      <c r="F213" s="32">
        <v>7</v>
      </c>
      <c r="G213" s="32">
        <v>21</v>
      </c>
    </row>
    <row r="214" spans="2:7" x14ac:dyDescent="0.15">
      <c r="B214" s="25" t="s">
        <v>1065</v>
      </c>
      <c r="C214" s="32">
        <v>0</v>
      </c>
      <c r="D214" s="32">
        <v>2</v>
      </c>
      <c r="E214" s="32">
        <v>12</v>
      </c>
      <c r="F214" s="32">
        <v>5</v>
      </c>
      <c r="G214" s="32">
        <v>19</v>
      </c>
    </row>
    <row r="215" spans="2:7" x14ac:dyDescent="0.15">
      <c r="B215" s="25" t="s">
        <v>1077</v>
      </c>
      <c r="C215" s="32">
        <v>0</v>
      </c>
      <c r="D215" s="32">
        <v>3</v>
      </c>
      <c r="E215" s="32">
        <v>9</v>
      </c>
      <c r="F215" s="32">
        <v>6</v>
      </c>
      <c r="G215" s="32">
        <v>18</v>
      </c>
    </row>
    <row r="216" spans="2:7" x14ac:dyDescent="0.15">
      <c r="B216" s="25" t="s">
        <v>1081</v>
      </c>
      <c r="C216" s="32">
        <v>0</v>
      </c>
      <c r="D216" s="32">
        <v>3</v>
      </c>
      <c r="E216" s="32">
        <v>9</v>
      </c>
      <c r="F216" s="32">
        <v>5</v>
      </c>
      <c r="G216" s="32">
        <v>17</v>
      </c>
    </row>
    <row r="217" spans="2:7" x14ac:dyDescent="0.15">
      <c r="B217" s="25" t="s">
        <v>1084</v>
      </c>
      <c r="C217" s="32">
        <v>0</v>
      </c>
      <c r="D217" s="32">
        <v>2</v>
      </c>
      <c r="E217" s="32">
        <v>10</v>
      </c>
      <c r="F217" s="32">
        <v>7</v>
      </c>
      <c r="G217" s="32">
        <v>19</v>
      </c>
    </row>
    <row r="218" spans="2:7" x14ac:dyDescent="0.15">
      <c r="B218" s="25" t="s">
        <v>1086</v>
      </c>
      <c r="C218" s="32">
        <v>0</v>
      </c>
      <c r="D218" s="32">
        <v>2</v>
      </c>
      <c r="E218" s="32">
        <v>7</v>
      </c>
      <c r="F218" s="32">
        <v>5</v>
      </c>
      <c r="G218" s="32">
        <v>14</v>
      </c>
    </row>
    <row r="219" spans="2:7" x14ac:dyDescent="0.15">
      <c r="B219" s="25" t="s">
        <v>1089</v>
      </c>
      <c r="C219" s="32">
        <v>0</v>
      </c>
      <c r="D219" s="32">
        <v>3</v>
      </c>
      <c r="E219" s="32">
        <v>10</v>
      </c>
      <c r="F219" s="32">
        <v>8</v>
      </c>
      <c r="G219" s="32">
        <v>21</v>
      </c>
    </row>
    <row r="220" spans="2:7" x14ac:dyDescent="0.15">
      <c r="B220" s="25" t="s">
        <v>1092</v>
      </c>
      <c r="C220" s="32">
        <v>0</v>
      </c>
      <c r="D220" s="32">
        <v>1</v>
      </c>
      <c r="E220" s="32">
        <v>6</v>
      </c>
      <c r="F220" s="32">
        <v>7</v>
      </c>
      <c r="G220" s="32">
        <v>14</v>
      </c>
    </row>
    <row r="221" spans="2:7" x14ac:dyDescent="0.15">
      <c r="B221" s="25" t="s">
        <v>1095</v>
      </c>
      <c r="C221" s="32">
        <v>0</v>
      </c>
      <c r="D221" s="32">
        <v>0</v>
      </c>
      <c r="E221" s="32">
        <v>8</v>
      </c>
      <c r="F221" s="32">
        <v>5</v>
      </c>
      <c r="G221" s="32">
        <v>13</v>
      </c>
    </row>
    <row r="222" spans="2:7" x14ac:dyDescent="0.15">
      <c r="B222" s="25" t="s">
        <v>1113</v>
      </c>
      <c r="C222" s="32">
        <v>0</v>
      </c>
      <c r="D222" s="32">
        <v>2</v>
      </c>
      <c r="E222" s="32">
        <v>7</v>
      </c>
      <c r="F222" s="32">
        <v>7</v>
      </c>
      <c r="G222" s="32">
        <v>16</v>
      </c>
    </row>
    <row r="223" spans="2:7" x14ac:dyDescent="0.15">
      <c r="B223" s="25" t="s">
        <v>1116</v>
      </c>
      <c r="C223" s="32">
        <v>0</v>
      </c>
      <c r="D223" s="32">
        <v>4</v>
      </c>
      <c r="E223" s="32">
        <v>8</v>
      </c>
      <c r="F223" s="32">
        <v>9</v>
      </c>
      <c r="G223" s="32">
        <v>21</v>
      </c>
    </row>
    <row r="224" spans="2:7" x14ac:dyDescent="0.15">
      <c r="B224" s="25" t="s">
        <v>1119</v>
      </c>
      <c r="C224" s="32">
        <v>0</v>
      </c>
      <c r="D224" s="32">
        <v>4</v>
      </c>
      <c r="E224" s="32">
        <v>7</v>
      </c>
      <c r="F224" s="32">
        <v>7</v>
      </c>
      <c r="G224" s="32">
        <v>18</v>
      </c>
    </row>
    <row r="225" spans="2:7" x14ac:dyDescent="0.15">
      <c r="B225" s="25" t="s">
        <v>1122</v>
      </c>
      <c r="C225" s="32">
        <v>0</v>
      </c>
      <c r="D225" s="32">
        <v>2</v>
      </c>
      <c r="E225" s="32">
        <v>6</v>
      </c>
      <c r="F225" s="32">
        <v>7</v>
      </c>
      <c r="G225" s="32">
        <v>15</v>
      </c>
    </row>
    <row r="226" spans="2:7" x14ac:dyDescent="0.15">
      <c r="B226" s="25" t="s">
        <v>1125</v>
      </c>
      <c r="C226" s="32">
        <v>0</v>
      </c>
      <c r="D226" s="32">
        <v>2</v>
      </c>
      <c r="E226" s="32">
        <v>7</v>
      </c>
      <c r="F226" s="32">
        <v>9</v>
      </c>
      <c r="G226" s="32">
        <v>18</v>
      </c>
    </row>
    <row r="227" spans="2:7" x14ac:dyDescent="0.15">
      <c r="B227" s="25" t="s">
        <v>1129</v>
      </c>
      <c r="C227" s="32">
        <v>0</v>
      </c>
      <c r="D227" s="32">
        <v>2</v>
      </c>
      <c r="E227" s="32">
        <v>7</v>
      </c>
      <c r="F227" s="32">
        <v>9</v>
      </c>
      <c r="G227" s="32">
        <v>18</v>
      </c>
    </row>
    <row r="228" spans="2:7" x14ac:dyDescent="0.15">
      <c r="B228" s="25" t="s">
        <v>1131</v>
      </c>
      <c r="C228" s="32">
        <v>0</v>
      </c>
      <c r="D228" s="32">
        <v>2</v>
      </c>
      <c r="E228" s="32">
        <v>7</v>
      </c>
      <c r="F228" s="32">
        <v>9</v>
      </c>
      <c r="G228" s="32">
        <v>18</v>
      </c>
    </row>
    <row r="229" spans="2:7" x14ac:dyDescent="0.15">
      <c r="B229" s="25" t="s">
        <v>1133</v>
      </c>
      <c r="C229" s="32">
        <v>0</v>
      </c>
      <c r="D229" s="32">
        <v>5</v>
      </c>
      <c r="E229" s="32">
        <v>7</v>
      </c>
      <c r="F229" s="32">
        <v>6</v>
      </c>
      <c r="G229" s="32">
        <v>18</v>
      </c>
    </row>
    <row r="230" spans="2:7" x14ac:dyDescent="0.15">
      <c r="B230" s="25" t="s">
        <v>1137</v>
      </c>
      <c r="C230" s="32">
        <v>0</v>
      </c>
      <c r="D230" s="32">
        <v>3</v>
      </c>
      <c r="E230" s="32">
        <v>7</v>
      </c>
      <c r="F230" s="32">
        <v>3</v>
      </c>
      <c r="G230" s="32">
        <v>13</v>
      </c>
    </row>
    <row r="231" spans="2:7" x14ac:dyDescent="0.15">
      <c r="B231" s="25" t="s">
        <v>1140</v>
      </c>
      <c r="C231" s="32">
        <v>0</v>
      </c>
      <c r="D231" s="32">
        <v>3</v>
      </c>
      <c r="E231" s="32">
        <v>5</v>
      </c>
      <c r="F231" s="32">
        <v>6</v>
      </c>
      <c r="G231" s="32">
        <v>14</v>
      </c>
    </row>
    <row r="232" spans="2:7" x14ac:dyDescent="0.15">
      <c r="B232" s="25" t="s">
        <v>1143</v>
      </c>
      <c r="C232" s="32">
        <v>0</v>
      </c>
      <c r="D232" s="32">
        <v>3</v>
      </c>
      <c r="E232" s="32">
        <v>6</v>
      </c>
      <c r="F232" s="32">
        <v>6</v>
      </c>
      <c r="G232" s="32">
        <v>15</v>
      </c>
    </row>
    <row r="233" spans="2:7" x14ac:dyDescent="0.15">
      <c r="B233" s="25" t="s">
        <v>1146</v>
      </c>
      <c r="C233" s="32">
        <v>0</v>
      </c>
      <c r="D233" s="32">
        <v>2</v>
      </c>
      <c r="E233" s="32">
        <v>4</v>
      </c>
      <c r="F233" s="32">
        <v>8</v>
      </c>
      <c r="G233" s="32">
        <v>14</v>
      </c>
    </row>
    <row r="234" spans="2:7" x14ac:dyDescent="0.15">
      <c r="B234" s="25" t="s">
        <v>1153</v>
      </c>
      <c r="C234" s="32">
        <v>0</v>
      </c>
      <c r="D234" s="32">
        <v>1</v>
      </c>
      <c r="E234" s="32">
        <v>6</v>
      </c>
      <c r="F234" s="32">
        <v>7</v>
      </c>
      <c r="G234" s="32">
        <v>14</v>
      </c>
    </row>
    <row r="235" spans="2:7" x14ac:dyDescent="0.15">
      <c r="B235" s="25" t="s">
        <v>1161</v>
      </c>
      <c r="C235" s="32">
        <v>0</v>
      </c>
      <c r="D235" s="32">
        <v>1</v>
      </c>
      <c r="E235" s="32">
        <v>5</v>
      </c>
      <c r="F235" s="32">
        <v>5</v>
      </c>
      <c r="G235" s="32">
        <v>11</v>
      </c>
    </row>
    <row r="236" spans="2:7" x14ac:dyDescent="0.15">
      <c r="B236" s="25" t="s">
        <v>1171</v>
      </c>
      <c r="C236" s="32">
        <v>0</v>
      </c>
      <c r="D236" s="32">
        <v>1</v>
      </c>
      <c r="E236" s="32">
        <v>10</v>
      </c>
      <c r="F236" s="32">
        <v>7</v>
      </c>
      <c r="G236" s="32">
        <v>18</v>
      </c>
    </row>
    <row r="237" spans="2:7" x14ac:dyDescent="0.15">
      <c r="B237" s="25" t="s">
        <v>1176</v>
      </c>
      <c r="C237" s="32">
        <v>0</v>
      </c>
      <c r="D237" s="32">
        <v>0</v>
      </c>
      <c r="E237" s="32">
        <v>7</v>
      </c>
      <c r="F237" s="32">
        <v>3</v>
      </c>
      <c r="G237" s="32">
        <v>10</v>
      </c>
    </row>
    <row r="238" spans="2:7" x14ac:dyDescent="0.15">
      <c r="B238" s="25" t="s">
        <v>1179</v>
      </c>
      <c r="C238" s="32">
        <v>0</v>
      </c>
      <c r="D238" s="32">
        <v>1</v>
      </c>
      <c r="E238" s="32">
        <v>7</v>
      </c>
      <c r="F238" s="32">
        <v>6</v>
      </c>
      <c r="G238" s="32">
        <v>14</v>
      </c>
    </row>
    <row r="239" spans="2:7" x14ac:dyDescent="0.15">
      <c r="B239" s="25" t="s">
        <v>1181</v>
      </c>
      <c r="C239" s="32">
        <v>0</v>
      </c>
      <c r="D239" s="32">
        <v>2</v>
      </c>
      <c r="E239" s="32">
        <v>5</v>
      </c>
      <c r="F239" s="32">
        <v>4</v>
      </c>
      <c r="G239" s="32">
        <v>11</v>
      </c>
    </row>
    <row r="240" spans="2:7" x14ac:dyDescent="0.15">
      <c r="B240" s="25" t="s">
        <v>1186</v>
      </c>
      <c r="C240" s="32">
        <v>0</v>
      </c>
      <c r="D240" s="32">
        <v>1</v>
      </c>
      <c r="E240" s="32">
        <v>5</v>
      </c>
      <c r="F240" s="32">
        <v>7</v>
      </c>
      <c r="G240" s="32">
        <v>13</v>
      </c>
    </row>
    <row r="241" spans="1:7" x14ac:dyDescent="0.15">
      <c r="B241" s="25" t="s">
        <v>1188</v>
      </c>
      <c r="C241" s="32">
        <v>0</v>
      </c>
      <c r="D241" s="32">
        <v>0</v>
      </c>
      <c r="E241" s="32">
        <v>3</v>
      </c>
      <c r="F241" s="32">
        <v>7</v>
      </c>
      <c r="G241" s="32">
        <v>10</v>
      </c>
    </row>
    <row r="242" spans="1:7" x14ac:dyDescent="0.15">
      <c r="B242" s="25" t="s">
        <v>1193</v>
      </c>
      <c r="C242" s="32">
        <v>0</v>
      </c>
      <c r="D242" s="32">
        <v>0</v>
      </c>
      <c r="E242" s="32">
        <v>4</v>
      </c>
      <c r="F242" s="32">
        <v>3</v>
      </c>
      <c r="G242" s="32">
        <v>7</v>
      </c>
    </row>
    <row r="243" spans="1:7" x14ac:dyDescent="0.15">
      <c r="B243" s="25" t="s">
        <v>1196</v>
      </c>
      <c r="C243" s="32">
        <v>0</v>
      </c>
      <c r="D243" s="32">
        <v>1</v>
      </c>
      <c r="E243" s="32">
        <v>5</v>
      </c>
      <c r="F243" s="32">
        <v>3</v>
      </c>
      <c r="G243" s="32">
        <v>9</v>
      </c>
    </row>
    <row r="244" spans="1:7" x14ac:dyDescent="0.15">
      <c r="A244" s="328"/>
      <c r="B244" s="25" t="s">
        <v>1199</v>
      </c>
      <c r="C244" s="32">
        <v>0</v>
      </c>
      <c r="D244" s="32">
        <v>2</v>
      </c>
      <c r="E244" s="32">
        <v>2</v>
      </c>
      <c r="F244" s="32">
        <v>3</v>
      </c>
      <c r="G244" s="32">
        <v>7</v>
      </c>
    </row>
    <row r="245" spans="1:7" x14ac:dyDescent="0.15">
      <c r="A245" s="328"/>
      <c r="B245" s="25" t="s">
        <v>1203</v>
      </c>
      <c r="C245" s="32">
        <v>0</v>
      </c>
      <c r="D245" s="32">
        <v>3</v>
      </c>
      <c r="E245" s="32">
        <v>8</v>
      </c>
      <c r="F245" s="32">
        <v>5</v>
      </c>
      <c r="G245" s="32">
        <v>16</v>
      </c>
    </row>
    <row r="246" spans="1:7" x14ac:dyDescent="0.15">
      <c r="A246" s="328"/>
      <c r="B246" s="25" t="s">
        <v>1206</v>
      </c>
      <c r="C246" s="32">
        <v>0</v>
      </c>
      <c r="D246" s="32">
        <v>2</v>
      </c>
      <c r="E246" s="32">
        <v>7</v>
      </c>
      <c r="F246" s="32">
        <v>5</v>
      </c>
      <c r="G246" s="32">
        <v>14</v>
      </c>
    </row>
    <row r="247" spans="1:7" x14ac:dyDescent="0.15">
      <c r="A247" s="345"/>
      <c r="B247" s="25" t="s">
        <v>1208</v>
      </c>
      <c r="C247" s="32">
        <v>0</v>
      </c>
      <c r="D247" s="32">
        <v>1</v>
      </c>
      <c r="E247" s="32">
        <v>4</v>
      </c>
      <c r="F247" s="32">
        <v>8</v>
      </c>
      <c r="G247" s="32">
        <v>13</v>
      </c>
    </row>
    <row r="248" spans="1:7" x14ac:dyDescent="0.15">
      <c r="A248" s="345"/>
      <c r="B248" s="25" t="s">
        <v>1213</v>
      </c>
      <c r="C248" s="32">
        <v>0</v>
      </c>
      <c r="D248" s="32">
        <v>0</v>
      </c>
      <c r="E248" s="32">
        <v>4</v>
      </c>
      <c r="F248" s="32">
        <v>4</v>
      </c>
      <c r="G248" s="32">
        <v>8</v>
      </c>
    </row>
    <row r="249" spans="1:7" x14ac:dyDescent="0.15">
      <c r="A249" s="345"/>
      <c r="B249" s="25" t="s">
        <v>1214</v>
      </c>
      <c r="C249" s="32">
        <v>0</v>
      </c>
      <c r="D249" s="32">
        <v>0</v>
      </c>
      <c r="E249" s="32">
        <v>3</v>
      </c>
      <c r="F249" s="32">
        <v>5</v>
      </c>
      <c r="G249" s="32">
        <v>8</v>
      </c>
    </row>
    <row r="250" spans="1:7" x14ac:dyDescent="0.15">
      <c r="A250" s="345"/>
      <c r="B250" s="25" t="s">
        <v>1217</v>
      </c>
      <c r="C250" s="32">
        <v>0</v>
      </c>
      <c r="D250" s="32">
        <v>0</v>
      </c>
      <c r="E250" s="32">
        <v>0</v>
      </c>
      <c r="F250" s="32">
        <v>4</v>
      </c>
      <c r="G250" s="32">
        <v>4</v>
      </c>
    </row>
    <row r="251" spans="1:7" x14ac:dyDescent="0.15">
      <c r="A251" s="345"/>
      <c r="B251" s="25" t="s">
        <v>1221</v>
      </c>
      <c r="C251" s="32">
        <v>0</v>
      </c>
      <c r="D251" s="32">
        <v>2</v>
      </c>
      <c r="E251" s="32">
        <v>4</v>
      </c>
      <c r="F251" s="32">
        <v>3</v>
      </c>
      <c r="G251" s="32">
        <v>9</v>
      </c>
    </row>
    <row r="252" spans="1:7" x14ac:dyDescent="0.15">
      <c r="A252" s="345"/>
      <c r="B252" s="25" t="s">
        <v>1224</v>
      </c>
      <c r="C252" s="32">
        <v>0</v>
      </c>
      <c r="D252" s="32">
        <v>5</v>
      </c>
      <c r="E252" s="32">
        <v>3</v>
      </c>
      <c r="F252" s="32">
        <v>8</v>
      </c>
      <c r="G252" s="32">
        <v>16</v>
      </c>
    </row>
    <row r="253" spans="1:7" x14ac:dyDescent="0.15">
      <c r="A253" s="345"/>
      <c r="B253" s="25" t="s">
        <v>1228</v>
      </c>
      <c r="C253" s="32">
        <v>0</v>
      </c>
      <c r="D253" s="32">
        <v>1</v>
      </c>
      <c r="E253" s="32">
        <v>6</v>
      </c>
      <c r="F253" s="32">
        <v>7</v>
      </c>
      <c r="G253" s="32">
        <v>14</v>
      </c>
    </row>
    <row r="254" spans="1:7" x14ac:dyDescent="0.15">
      <c r="A254" s="345"/>
      <c r="B254" s="355" t="s">
        <v>1231</v>
      </c>
      <c r="C254" s="32">
        <v>0</v>
      </c>
      <c r="D254" s="32">
        <v>0</v>
      </c>
      <c r="E254" s="32">
        <v>3</v>
      </c>
      <c r="F254" s="32">
        <v>8</v>
      </c>
      <c r="G254" s="32">
        <v>11</v>
      </c>
    </row>
    <row r="255" spans="1:7" x14ac:dyDescent="0.15">
      <c r="A255" s="345"/>
      <c r="B255" s="355" t="s">
        <v>1234</v>
      </c>
      <c r="C255" s="32">
        <v>0</v>
      </c>
      <c r="D255" s="32">
        <v>0</v>
      </c>
      <c r="E255" s="32">
        <v>6</v>
      </c>
      <c r="F255" s="32">
        <v>5</v>
      </c>
      <c r="G255" s="32">
        <v>11</v>
      </c>
    </row>
    <row r="256" spans="1:7" x14ac:dyDescent="0.15">
      <c r="A256" s="345"/>
      <c r="B256" s="355" t="s">
        <v>1238</v>
      </c>
      <c r="C256" s="32">
        <v>0</v>
      </c>
      <c r="D256" s="32">
        <v>0</v>
      </c>
      <c r="E256" s="32">
        <v>9</v>
      </c>
      <c r="F256" s="32">
        <v>7</v>
      </c>
      <c r="G256" s="32">
        <v>16</v>
      </c>
    </row>
    <row r="257" spans="1:7" x14ac:dyDescent="0.15">
      <c r="A257" s="345"/>
      <c r="B257" s="355" t="s">
        <v>1241</v>
      </c>
      <c r="C257" s="32">
        <v>0</v>
      </c>
      <c r="D257" s="32">
        <v>2</v>
      </c>
      <c r="E257" s="32">
        <v>5</v>
      </c>
      <c r="F257" s="32">
        <v>4</v>
      </c>
      <c r="G257" s="32">
        <v>11</v>
      </c>
    </row>
    <row r="258" spans="1:7" x14ac:dyDescent="0.15">
      <c r="A258" s="345"/>
      <c r="B258" s="355" t="s">
        <v>1244</v>
      </c>
      <c r="C258" s="32">
        <v>0</v>
      </c>
      <c r="D258" s="32">
        <v>1</v>
      </c>
      <c r="E258" s="32">
        <v>5</v>
      </c>
      <c r="F258" s="32">
        <v>5</v>
      </c>
      <c r="G258" s="32">
        <v>11</v>
      </c>
    </row>
    <row r="259" spans="1:7" x14ac:dyDescent="0.15">
      <c r="A259" s="345"/>
      <c r="B259" s="355" t="s">
        <v>1247</v>
      </c>
      <c r="C259" s="32">
        <v>0</v>
      </c>
      <c r="D259" s="32">
        <v>2</v>
      </c>
      <c r="E259" s="32">
        <v>7</v>
      </c>
      <c r="F259" s="32">
        <v>3</v>
      </c>
      <c r="G259" s="32">
        <v>12</v>
      </c>
    </row>
    <row r="260" spans="1:7" x14ac:dyDescent="0.15">
      <c r="A260" s="345"/>
      <c r="B260" s="355" t="s">
        <v>1249</v>
      </c>
      <c r="C260" s="32">
        <v>0</v>
      </c>
      <c r="D260" s="32">
        <v>0</v>
      </c>
      <c r="E260" s="32">
        <v>7</v>
      </c>
      <c r="F260" s="32">
        <v>5</v>
      </c>
      <c r="G260" s="32">
        <v>12</v>
      </c>
    </row>
    <row r="261" spans="1:7" x14ac:dyDescent="0.15">
      <c r="A261" s="345"/>
      <c r="B261" s="355" t="s">
        <v>1251</v>
      </c>
      <c r="C261" s="32">
        <v>0</v>
      </c>
      <c r="D261" s="32">
        <v>2</v>
      </c>
      <c r="E261" s="32">
        <v>6</v>
      </c>
      <c r="F261" s="32">
        <v>5</v>
      </c>
      <c r="G261" s="32">
        <v>13</v>
      </c>
    </row>
    <row r="262" spans="1:7" x14ac:dyDescent="0.15">
      <c r="A262" s="345"/>
      <c r="B262" s="355" t="s">
        <v>1253</v>
      </c>
      <c r="C262" s="32">
        <v>0</v>
      </c>
      <c r="D262" s="32">
        <v>0</v>
      </c>
      <c r="E262" s="32">
        <v>4</v>
      </c>
      <c r="F262" s="32">
        <v>8</v>
      </c>
      <c r="G262" s="32">
        <v>12</v>
      </c>
    </row>
    <row r="263" spans="1:7" x14ac:dyDescent="0.15">
      <c r="A263" s="345"/>
      <c r="B263" s="355" t="s">
        <v>1255</v>
      </c>
      <c r="C263" s="32">
        <v>0</v>
      </c>
      <c r="D263" s="32">
        <v>0</v>
      </c>
      <c r="E263" s="32">
        <v>4</v>
      </c>
      <c r="F263" s="32">
        <v>4</v>
      </c>
      <c r="G263" s="32">
        <v>8</v>
      </c>
    </row>
    <row r="264" spans="1:7" x14ac:dyDescent="0.15">
      <c r="A264" s="345"/>
      <c r="B264" s="355" t="s">
        <v>1257</v>
      </c>
      <c r="C264" s="32">
        <v>0</v>
      </c>
      <c r="D264" s="32">
        <v>1</v>
      </c>
      <c r="E264" s="32">
        <v>4</v>
      </c>
      <c r="F264" s="32">
        <v>5</v>
      </c>
      <c r="G264" s="32">
        <v>10</v>
      </c>
    </row>
    <row r="265" spans="1:7" x14ac:dyDescent="0.15">
      <c r="A265" s="365"/>
      <c r="B265" s="367" t="s">
        <v>1259</v>
      </c>
      <c r="C265" s="368">
        <v>0</v>
      </c>
      <c r="D265" s="368">
        <v>0</v>
      </c>
      <c r="E265" s="368">
        <v>3</v>
      </c>
      <c r="F265" s="368">
        <v>6</v>
      </c>
      <c r="G265" s="368">
        <v>9</v>
      </c>
    </row>
    <row r="266" spans="1:7" x14ac:dyDescent="0.15">
      <c r="A266" s="365"/>
      <c r="B266" s="367" t="s">
        <v>1262</v>
      </c>
      <c r="C266" s="368">
        <v>0</v>
      </c>
      <c r="D266" s="368">
        <v>1</v>
      </c>
      <c r="E266" s="368">
        <v>5</v>
      </c>
      <c r="F266" s="368">
        <v>5</v>
      </c>
      <c r="G266" s="368">
        <v>11</v>
      </c>
    </row>
    <row r="267" spans="1:7" x14ac:dyDescent="0.15">
      <c r="A267" s="365"/>
      <c r="B267" s="367" t="s">
        <v>1263</v>
      </c>
      <c r="C267" s="368">
        <v>0</v>
      </c>
      <c r="D267" s="368">
        <v>1</v>
      </c>
      <c r="E267" s="368">
        <v>5</v>
      </c>
      <c r="F267" s="368">
        <v>6</v>
      </c>
      <c r="G267" s="368">
        <v>12</v>
      </c>
    </row>
    <row r="268" spans="1:7" x14ac:dyDescent="0.15">
      <c r="A268" s="365"/>
      <c r="B268" s="367" t="s">
        <v>1265</v>
      </c>
      <c r="C268" s="368">
        <v>0</v>
      </c>
      <c r="D268" s="368">
        <v>1</v>
      </c>
      <c r="E268" s="368">
        <v>1</v>
      </c>
      <c r="F268" s="368">
        <v>6</v>
      </c>
      <c r="G268" s="368">
        <v>8</v>
      </c>
    </row>
    <row r="269" spans="1:7" x14ac:dyDescent="0.15">
      <c r="A269" s="365"/>
      <c r="B269" s="367" t="s">
        <v>1267</v>
      </c>
      <c r="C269" s="368">
        <v>0</v>
      </c>
      <c r="D269" s="368">
        <v>3</v>
      </c>
      <c r="E269" s="368">
        <v>6</v>
      </c>
      <c r="F269" s="368">
        <v>7</v>
      </c>
      <c r="G269" s="368">
        <v>16</v>
      </c>
    </row>
    <row r="270" spans="1:7" x14ac:dyDescent="0.15">
      <c r="A270" s="365"/>
      <c r="B270" s="367" t="s">
        <v>1269</v>
      </c>
      <c r="C270" s="368">
        <v>0</v>
      </c>
      <c r="D270" s="368">
        <v>2</v>
      </c>
      <c r="E270" s="368">
        <v>5</v>
      </c>
      <c r="F270" s="368">
        <v>3</v>
      </c>
      <c r="G270" s="368">
        <v>10</v>
      </c>
    </row>
    <row r="271" spans="1:7" x14ac:dyDescent="0.15">
      <c r="A271" s="365"/>
      <c r="B271" s="367" t="s">
        <v>1271</v>
      </c>
      <c r="C271" s="368">
        <v>0</v>
      </c>
      <c r="D271" s="368">
        <v>0</v>
      </c>
      <c r="E271" s="368">
        <v>5</v>
      </c>
      <c r="F271" s="368">
        <v>3</v>
      </c>
      <c r="G271" s="368">
        <v>8</v>
      </c>
    </row>
    <row r="272" spans="1:7" x14ac:dyDescent="0.15">
      <c r="A272" s="365"/>
      <c r="B272" s="367" t="s">
        <v>1273</v>
      </c>
      <c r="C272" s="368">
        <v>0</v>
      </c>
      <c r="D272" s="368">
        <v>0</v>
      </c>
      <c r="E272" s="368">
        <v>4</v>
      </c>
      <c r="F272" s="368">
        <v>5</v>
      </c>
      <c r="G272" s="368">
        <v>9</v>
      </c>
    </row>
    <row r="273" spans="1:8" x14ac:dyDescent="0.15">
      <c r="A273" s="365"/>
      <c r="B273" s="367" t="s">
        <v>1276</v>
      </c>
      <c r="C273" s="368">
        <v>0</v>
      </c>
      <c r="D273" s="368">
        <v>1</v>
      </c>
      <c r="E273" s="368">
        <v>2</v>
      </c>
      <c r="F273" s="368">
        <v>5</v>
      </c>
      <c r="G273" s="368">
        <v>8</v>
      </c>
      <c r="H273" s="16"/>
    </row>
    <row r="274" spans="1:8" x14ac:dyDescent="0.15">
      <c r="A274" s="389"/>
      <c r="B274" s="367" t="s">
        <v>1277</v>
      </c>
      <c r="C274" s="368">
        <v>0</v>
      </c>
      <c r="D274" s="368">
        <v>2</v>
      </c>
      <c r="E274" s="368">
        <v>2</v>
      </c>
      <c r="F274" s="368">
        <v>5</v>
      </c>
      <c r="G274" s="368">
        <v>9</v>
      </c>
    </row>
    <row r="275" spans="1:8" x14ac:dyDescent="0.15">
      <c r="A275" s="389"/>
      <c r="B275" s="367" t="s">
        <v>1279</v>
      </c>
      <c r="C275" s="368">
        <f>$C$33</f>
        <v>0</v>
      </c>
      <c r="D275" s="368">
        <f>$D$33</f>
        <v>2</v>
      </c>
      <c r="E275" s="368">
        <f>$E$33</f>
        <v>4</v>
      </c>
      <c r="F275" s="368">
        <f>$F$33</f>
        <v>5</v>
      </c>
      <c r="G275" s="368">
        <f>$G$33</f>
        <v>11</v>
      </c>
    </row>
    <row r="277" spans="1:8" x14ac:dyDescent="0.15">
      <c r="B277" s="33" t="s">
        <v>511</v>
      </c>
      <c r="C277" s="34" t="e">
        <f>SUM(C275-C274)/C274</f>
        <v>#DIV/0!</v>
      </c>
      <c r="D277" s="34">
        <f t="shared" ref="D277:G277" si="3">SUM(D275-D274)/D274</f>
        <v>0</v>
      </c>
      <c r="E277" s="34">
        <f t="shared" si="3"/>
        <v>1</v>
      </c>
      <c r="F277" s="34">
        <f t="shared" si="3"/>
        <v>0</v>
      </c>
      <c r="G277" s="34">
        <f t="shared" si="3"/>
        <v>0.22222222222222221</v>
      </c>
    </row>
    <row r="278" spans="1:8" x14ac:dyDescent="0.15">
      <c r="B278" s="33" t="s">
        <v>512</v>
      </c>
      <c r="C278" s="34" t="e">
        <f>SUM(C275-C272)/C272</f>
        <v>#DIV/0!</v>
      </c>
      <c r="D278" s="34" t="e">
        <f t="shared" ref="D278:G278" si="4">SUM(D275-D272)/D272</f>
        <v>#DIV/0!</v>
      </c>
      <c r="E278" s="34">
        <f t="shared" si="4"/>
        <v>0</v>
      </c>
      <c r="F278" s="34">
        <f t="shared" si="4"/>
        <v>0</v>
      </c>
      <c r="G278" s="34">
        <f t="shared" si="4"/>
        <v>0.22222222222222221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KB587"/>
  <sheetViews>
    <sheetView showGridLines="0" zoomScale="85" zoomScaleNormal="85" zoomScalePageLayoutView="85" workbookViewId="0">
      <pane xSplit="1" topLeftCell="JJ1" activePane="topRight" state="frozen"/>
      <selection pane="topRight" activeCell="JX23" sqref="JX23"/>
    </sheetView>
  </sheetViews>
  <sheetFormatPr baseColWidth="10" defaultColWidth="8.83203125" defaultRowHeight="13" x14ac:dyDescent="0.15"/>
  <cols>
    <col min="1" max="1" width="35.6640625" style="50" customWidth="1"/>
    <col min="2" max="3" width="9.6640625" style="51" customWidth="1"/>
    <col min="4" max="4" width="9.5" style="51" customWidth="1"/>
    <col min="5" max="68" width="9.6640625" style="51" customWidth="1"/>
    <col min="69" max="102" width="8.83203125" style="1"/>
    <col min="103" max="103" width="11" style="1" customWidth="1"/>
    <col min="104" max="104" width="11.1640625" style="1" customWidth="1"/>
    <col min="105" max="16384" width="8.83203125" style="1"/>
  </cols>
  <sheetData>
    <row r="3" spans="1:288" s="53" customFormat="1" ht="11" x14ac:dyDescent="0.1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44" t="s">
        <v>616</v>
      </c>
    </row>
    <row r="4" spans="1:288" s="50" customFormat="1" ht="11" x14ac:dyDescent="0.1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145">
        <f>JX4-JW4</f>
        <v>0.91176470588235325</v>
      </c>
    </row>
    <row r="5" spans="1:288" s="50" customFormat="1" ht="11" x14ac:dyDescent="0.15">
      <c r="A5" s="50" t="s">
        <v>618</v>
      </c>
      <c r="B5" s="56">
        <f t="shared" ref="B5:AG5" si="18">SUM(B12:B99)/73</f>
        <v>0.73972602739726023</v>
      </c>
      <c r="C5" s="56">
        <f t="shared" si="18"/>
        <v>0.73972602739726023</v>
      </c>
      <c r="D5" s="56">
        <f t="shared" si="18"/>
        <v>0.8904109589041096</v>
      </c>
      <c r="E5" s="56">
        <f t="shared" si="18"/>
        <v>0.73287671232876717</v>
      </c>
      <c r="F5" s="56">
        <f t="shared" si="18"/>
        <v>0.85616438356164382</v>
      </c>
      <c r="G5" s="56">
        <f t="shared" si="18"/>
        <v>0.66438356164383561</v>
      </c>
      <c r="H5" s="56">
        <f t="shared" si="18"/>
        <v>0.56849315068493156</v>
      </c>
      <c r="I5" s="56">
        <f t="shared" si="18"/>
        <v>0.67123287671232879</v>
      </c>
      <c r="J5" s="56">
        <f t="shared" si="18"/>
        <v>1.047945205479452</v>
      </c>
      <c r="K5" s="56">
        <f t="shared" si="18"/>
        <v>0.73972602739726023</v>
      </c>
      <c r="L5" s="56">
        <f t="shared" si="18"/>
        <v>0.52054794520547942</v>
      </c>
      <c r="M5" s="56">
        <f t="shared" si="18"/>
        <v>0.5</v>
      </c>
      <c r="N5" s="56">
        <f t="shared" si="18"/>
        <v>0.64383561643835618</v>
      </c>
      <c r="O5" s="56">
        <f t="shared" si="18"/>
        <v>2.3082191780821919</v>
      </c>
      <c r="P5" s="56">
        <f t="shared" si="18"/>
        <v>2.1301369863013697</v>
      </c>
      <c r="Q5" s="56">
        <f t="shared" si="18"/>
        <v>2.3698630136986303</v>
      </c>
      <c r="R5" s="56">
        <f t="shared" si="18"/>
        <v>2.4315068493150687</v>
      </c>
      <c r="S5" s="56">
        <f t="shared" si="18"/>
        <v>1.8904109589041096</v>
      </c>
      <c r="T5" s="56">
        <f t="shared" si="18"/>
        <v>1.8493150684931507</v>
      </c>
      <c r="U5" s="56">
        <f t="shared" si="18"/>
        <v>2</v>
      </c>
      <c r="V5" s="56">
        <f t="shared" si="18"/>
        <v>1.7328767123287672</v>
      </c>
      <c r="W5" s="56">
        <f t="shared" si="18"/>
        <v>1.8424657534246576</v>
      </c>
      <c r="X5" s="56">
        <f t="shared" si="18"/>
        <v>1.904109589041096</v>
      </c>
      <c r="Y5" s="56">
        <f t="shared" si="18"/>
        <v>1.8150684931506849</v>
      </c>
      <c r="Z5" s="56">
        <f t="shared" si="18"/>
        <v>1.8767123287671232</v>
      </c>
      <c r="AA5" s="56">
        <f t="shared" si="18"/>
        <v>1.9178082191780821</v>
      </c>
      <c r="AB5" s="56">
        <f t="shared" si="18"/>
        <v>1.5410958904109588</v>
      </c>
      <c r="AC5" s="56">
        <f t="shared" si="18"/>
        <v>2.3082191780821919</v>
      </c>
      <c r="AD5" s="56">
        <f t="shared" si="18"/>
        <v>2.7260273972602738</v>
      </c>
      <c r="AE5" s="56">
        <f t="shared" si="18"/>
        <v>2.6643835616438358</v>
      </c>
      <c r="AF5" s="56">
        <f t="shared" si="18"/>
        <v>2.7465753424657535</v>
      </c>
      <c r="AG5" s="56">
        <f t="shared" si="18"/>
        <v>3.1575342465753424</v>
      </c>
      <c r="AH5" s="56">
        <f t="shared" ref="AH5:BM5" si="19">SUM(AH12:AH99)/73</f>
        <v>2.8561643835616439</v>
      </c>
      <c r="AI5" s="56">
        <f t="shared" si="19"/>
        <v>2.7465753424657535</v>
      </c>
      <c r="AJ5" s="56">
        <f t="shared" si="19"/>
        <v>2.6849315068493151</v>
      </c>
      <c r="AK5" s="56">
        <f t="shared" si="19"/>
        <v>2.7191780821917808</v>
      </c>
      <c r="AL5" s="56">
        <f t="shared" si="19"/>
        <v>2.9726027397260273</v>
      </c>
      <c r="AM5" s="56">
        <f t="shared" si="19"/>
        <v>2.6369863013698631</v>
      </c>
      <c r="AN5" s="56">
        <f t="shared" si="19"/>
        <v>2.5684931506849313</v>
      </c>
      <c r="AO5" s="56">
        <f t="shared" si="19"/>
        <v>2.8082191780821919</v>
      </c>
      <c r="AP5" s="56">
        <f t="shared" si="19"/>
        <v>2.4657534246575343</v>
      </c>
      <c r="AQ5" s="56">
        <f t="shared" si="19"/>
        <v>2.2808219178082192</v>
      </c>
      <c r="AR5" s="56">
        <f t="shared" si="19"/>
        <v>2.2397260273972601</v>
      </c>
      <c r="AS5" s="56">
        <f t="shared" si="19"/>
        <v>2.5821917808219177</v>
      </c>
      <c r="AT5" s="56">
        <f t="shared" si="19"/>
        <v>2.7397260273972601</v>
      </c>
      <c r="AU5" s="56">
        <f t="shared" si="19"/>
        <v>2.4657534246575343</v>
      </c>
      <c r="AV5" s="56">
        <f t="shared" si="19"/>
        <v>2.5</v>
      </c>
      <c r="AW5" s="56">
        <f t="shared" si="19"/>
        <v>2.3904109589041096</v>
      </c>
      <c r="AX5" s="56">
        <f t="shared" si="19"/>
        <v>2.493150684931507</v>
      </c>
      <c r="AY5" s="56">
        <f t="shared" si="19"/>
        <v>2.1780821917808217</v>
      </c>
      <c r="AZ5" s="56">
        <f t="shared" si="19"/>
        <v>2.1438356164383561</v>
      </c>
      <c r="BA5" s="56">
        <f t="shared" si="19"/>
        <v>2.2465753424657535</v>
      </c>
      <c r="BB5" s="56">
        <f t="shared" si="19"/>
        <v>1.5205479452054795</v>
      </c>
      <c r="BC5" s="56">
        <f t="shared" si="19"/>
        <v>2.3835616438356166</v>
      </c>
      <c r="BD5" s="56">
        <f t="shared" si="19"/>
        <v>1.9726027397260273</v>
      </c>
      <c r="BE5" s="56">
        <f t="shared" si="19"/>
        <v>2.1301369863013697</v>
      </c>
      <c r="BF5" s="56">
        <f t="shared" si="19"/>
        <v>1.7808219178082192</v>
      </c>
      <c r="BG5" s="56">
        <f t="shared" si="19"/>
        <v>1.678082191780822</v>
      </c>
      <c r="BH5" s="56">
        <f t="shared" si="19"/>
        <v>1.8630136986301369</v>
      </c>
      <c r="BI5" s="56">
        <f t="shared" si="19"/>
        <v>2.0684931506849313</v>
      </c>
      <c r="BJ5" s="56">
        <f t="shared" si="19"/>
        <v>1.8630136986301369</v>
      </c>
      <c r="BK5" s="56">
        <f t="shared" si="19"/>
        <v>1.9794520547945205</v>
      </c>
      <c r="BL5" s="56">
        <f t="shared" si="19"/>
        <v>1.7465753424657535</v>
      </c>
      <c r="BM5" s="56">
        <f t="shared" si="19"/>
        <v>1.8767123287671232</v>
      </c>
      <c r="BN5" s="56">
        <f t="shared" ref="BN5:CS5" si="20">SUM(BN12:BN99)/73</f>
        <v>1.9794520547945205</v>
      </c>
      <c r="BO5" s="56">
        <f t="shared" si="20"/>
        <v>2</v>
      </c>
      <c r="BP5" s="56">
        <f t="shared" si="20"/>
        <v>2.1369863013698631</v>
      </c>
      <c r="BQ5" s="56">
        <f t="shared" si="20"/>
        <v>2.2945205479452055</v>
      </c>
      <c r="BR5" s="56">
        <f t="shared" si="20"/>
        <v>2.2397260273972601</v>
      </c>
      <c r="BS5" s="56">
        <f t="shared" si="20"/>
        <v>2.5684931506849313</v>
      </c>
      <c r="BT5" s="56">
        <f t="shared" si="20"/>
        <v>2.5890410958904111</v>
      </c>
      <c r="BU5" s="56">
        <f t="shared" si="20"/>
        <v>2.5342465753424657</v>
      </c>
      <c r="BV5" s="56">
        <f t="shared" si="20"/>
        <v>2.8287671232876712</v>
      </c>
      <c r="BW5" s="56">
        <f t="shared" si="20"/>
        <v>2.9726027397260273</v>
      </c>
      <c r="BX5" s="56">
        <f t="shared" si="20"/>
        <v>2.5616438356164384</v>
      </c>
      <c r="BY5" s="56">
        <f t="shared" si="20"/>
        <v>2.1438356164383561</v>
      </c>
      <c r="BZ5" s="56">
        <f t="shared" si="20"/>
        <v>2.1095890410958904</v>
      </c>
      <c r="CA5" s="56">
        <f t="shared" si="20"/>
        <v>2.1506849315068495</v>
      </c>
      <c r="CB5" s="56">
        <f t="shared" si="20"/>
        <v>1.9246575342465753</v>
      </c>
      <c r="CC5" s="56">
        <f t="shared" si="20"/>
        <v>1.6027397260273972</v>
      </c>
      <c r="CD5" s="56">
        <f t="shared" si="20"/>
        <v>1.7191780821917808</v>
      </c>
      <c r="CE5" s="56">
        <f t="shared" si="20"/>
        <v>1.904109589041096</v>
      </c>
      <c r="CF5" s="56">
        <f t="shared" si="20"/>
        <v>1.226027397260274</v>
      </c>
      <c r="CG5" s="56">
        <f t="shared" si="20"/>
        <v>1.8493150684931507</v>
      </c>
      <c r="CH5" s="56">
        <f t="shared" si="20"/>
        <v>1.8630136986301369</v>
      </c>
      <c r="CI5" s="56">
        <f t="shared" si="20"/>
        <v>2.0410958904109591</v>
      </c>
      <c r="CJ5" s="56">
        <f t="shared" si="20"/>
        <v>1.7123287671232876</v>
      </c>
      <c r="CK5" s="56">
        <f t="shared" si="20"/>
        <v>2.006849315068493</v>
      </c>
      <c r="CL5" s="56">
        <f t="shared" si="20"/>
        <v>1.678082191780822</v>
      </c>
      <c r="CM5" s="56">
        <f t="shared" si="20"/>
        <v>1.8287671232876712</v>
      </c>
      <c r="CN5" s="56">
        <f t="shared" si="20"/>
        <v>1.6369863013698631</v>
      </c>
      <c r="CO5" s="56">
        <f t="shared" si="20"/>
        <v>1.7328767123287672</v>
      </c>
      <c r="CP5" s="56">
        <f t="shared" si="20"/>
        <v>1.4452054794520548</v>
      </c>
      <c r="CQ5" s="56">
        <f t="shared" si="20"/>
        <v>1.9794520547945205</v>
      </c>
      <c r="CR5" s="56">
        <f t="shared" si="20"/>
        <v>2.4863013698630136</v>
      </c>
      <c r="CS5" s="56">
        <f t="shared" si="20"/>
        <v>1.8630136986301369</v>
      </c>
      <c r="CT5" s="56">
        <f t="shared" ref="CT5:DE5" si="21">SUM(CT12:CT99)/73</f>
        <v>2.3287671232876712</v>
      </c>
      <c r="CU5" s="56">
        <f t="shared" si="21"/>
        <v>2.1712328767123288</v>
      </c>
      <c r="CV5" s="56">
        <f t="shared" si="21"/>
        <v>2.1438356164383561</v>
      </c>
      <c r="CW5" s="56">
        <f t="shared" si="21"/>
        <v>1.8150684931506849</v>
      </c>
      <c r="CX5" s="56">
        <f t="shared" si="21"/>
        <v>1.7671232876712328</v>
      </c>
      <c r="CY5" s="56">
        <f t="shared" si="21"/>
        <v>1.7054794520547945</v>
      </c>
      <c r="CZ5" s="56">
        <f t="shared" si="21"/>
        <v>1.8561643835616439</v>
      </c>
      <c r="DA5" s="56">
        <f t="shared" si="21"/>
        <v>1.8698630136986301</v>
      </c>
      <c r="DB5" s="56">
        <f t="shared" si="21"/>
        <v>1.9315068493150684</v>
      </c>
      <c r="DC5" s="56">
        <f t="shared" si="21"/>
        <v>1.6849315068493151</v>
      </c>
      <c r="DD5" s="56">
        <f t="shared" si="21"/>
        <v>1.4931506849315068</v>
      </c>
      <c r="DE5" s="56">
        <f t="shared" si="21"/>
        <v>1.6301369863013699</v>
      </c>
      <c r="DF5" s="56">
        <f>SUM(DE12:DE99)/73</f>
        <v>1.6301369863013699</v>
      </c>
      <c r="DG5" s="56">
        <f t="shared" ref="DG5:EL5" si="22">SUM(DG12:DG99)/73</f>
        <v>1.5547945205479452</v>
      </c>
      <c r="DH5" s="56">
        <f t="shared" si="22"/>
        <v>1.8904109589041096</v>
      </c>
      <c r="DI5" s="56">
        <f t="shared" si="22"/>
        <v>1.9931506849315068</v>
      </c>
      <c r="DJ5" s="56">
        <f t="shared" si="22"/>
        <v>2.0410958904109591</v>
      </c>
      <c r="DK5" s="56">
        <f t="shared" si="22"/>
        <v>2.0342465753424657</v>
      </c>
      <c r="DL5" s="56">
        <f t="shared" si="22"/>
        <v>2.4178082191780823</v>
      </c>
      <c r="DM5" s="56">
        <f t="shared" si="22"/>
        <v>2.1506849315068495</v>
      </c>
      <c r="DN5" s="56">
        <f t="shared" si="22"/>
        <v>2.2808219178082192</v>
      </c>
      <c r="DO5" s="56">
        <f t="shared" si="22"/>
        <v>2.1369863013698631</v>
      </c>
      <c r="DP5" s="56">
        <f t="shared" si="22"/>
        <v>1.8835616438356164</v>
      </c>
      <c r="DQ5" s="56">
        <f t="shared" si="22"/>
        <v>2.1164383561643834</v>
      </c>
      <c r="DR5" s="56">
        <f t="shared" si="22"/>
        <v>2.5136986301369864</v>
      </c>
      <c r="DS5" s="56">
        <f t="shared" si="22"/>
        <v>2.404109589041096</v>
      </c>
      <c r="DT5" s="56">
        <f t="shared" si="22"/>
        <v>2.5547945205479454</v>
      </c>
      <c r="DU5" s="56">
        <f t="shared" si="22"/>
        <v>3</v>
      </c>
      <c r="DV5" s="56">
        <f t="shared" si="22"/>
        <v>2.7602739726027399</v>
      </c>
      <c r="DW5" s="56">
        <f t="shared" si="22"/>
        <v>2.8356164383561642</v>
      </c>
      <c r="DX5" s="56">
        <f t="shared" si="22"/>
        <v>3.0205479452054793</v>
      </c>
      <c r="DY5" s="56">
        <f t="shared" si="22"/>
        <v>3.1643835616438358</v>
      </c>
      <c r="DZ5" s="56">
        <f t="shared" si="22"/>
        <v>2.7808219178082192</v>
      </c>
      <c r="EA5" s="56">
        <f t="shared" si="22"/>
        <v>2.8972602739726026</v>
      </c>
      <c r="EB5" s="56">
        <f t="shared" si="22"/>
        <v>3.1506849315068495</v>
      </c>
      <c r="EC5" s="56">
        <f t="shared" si="22"/>
        <v>3.2534246575342465</v>
      </c>
      <c r="ED5" s="56">
        <f t="shared" si="22"/>
        <v>2.8698630136986303</v>
      </c>
      <c r="EE5" s="56">
        <f t="shared" si="22"/>
        <v>3.1575342465753424</v>
      </c>
      <c r="EF5" s="56">
        <f t="shared" si="22"/>
        <v>3.5821917808219177</v>
      </c>
      <c r="EG5" s="56">
        <f t="shared" si="22"/>
        <v>3.2054794520547945</v>
      </c>
      <c r="EH5" s="56">
        <f t="shared" si="22"/>
        <v>3.2191780821917808</v>
      </c>
      <c r="EI5" s="56">
        <f t="shared" si="22"/>
        <v>3.1986301369863015</v>
      </c>
      <c r="EJ5" s="56">
        <f t="shared" si="22"/>
        <v>2.9383561643835616</v>
      </c>
      <c r="EK5" s="56">
        <f t="shared" si="22"/>
        <v>3.0410958904109591</v>
      </c>
      <c r="EL5" s="56">
        <f t="shared" si="22"/>
        <v>3.1575342465753424</v>
      </c>
      <c r="EM5" s="56">
        <f t="shared" ref="EM5:FN5" si="23">SUM(EM12:EM99)/73</f>
        <v>3.1506849315068495</v>
      </c>
      <c r="EN5" s="56">
        <f t="shared" si="23"/>
        <v>3.2739726027397262</v>
      </c>
      <c r="EO5" s="56">
        <f t="shared" si="23"/>
        <v>3.3013698630136985</v>
      </c>
      <c r="EP5" s="56">
        <f t="shared" si="23"/>
        <v>3.047945205479452</v>
      </c>
      <c r="EQ5" s="56">
        <f t="shared" si="23"/>
        <v>3.1232876712328768</v>
      </c>
      <c r="ER5" s="56">
        <f t="shared" si="23"/>
        <v>2.8835616438356166</v>
      </c>
      <c r="ES5" s="56">
        <f t="shared" si="23"/>
        <v>2.7328767123287672</v>
      </c>
      <c r="ET5" s="56">
        <f t="shared" si="23"/>
        <v>2.7328767123287672</v>
      </c>
      <c r="EU5" s="56">
        <f t="shared" si="23"/>
        <v>2.6849315068493151</v>
      </c>
      <c r="EV5" s="56">
        <f t="shared" si="23"/>
        <v>2.6506849315068495</v>
      </c>
      <c r="EW5" s="56">
        <f t="shared" si="23"/>
        <v>2.3972602739726026</v>
      </c>
      <c r="EX5" s="56">
        <f t="shared" si="23"/>
        <v>2.7876712328767121</v>
      </c>
      <c r="EY5" s="56">
        <f t="shared" si="23"/>
        <v>2.8150684931506849</v>
      </c>
      <c r="EZ5" s="56">
        <f t="shared" si="23"/>
        <v>2.7397260273972601</v>
      </c>
      <c r="FA5" s="56">
        <f t="shared" si="23"/>
        <v>2.952054794520548</v>
      </c>
      <c r="FB5" s="56">
        <f t="shared" si="23"/>
        <v>2.9657534246575343</v>
      </c>
      <c r="FC5" s="56">
        <f t="shared" si="23"/>
        <v>2.8424657534246576</v>
      </c>
      <c r="FD5" s="56">
        <f t="shared" si="23"/>
        <v>3.1849315068493151</v>
      </c>
      <c r="FE5" s="56">
        <f t="shared" si="23"/>
        <v>2.5273972602739727</v>
      </c>
      <c r="FF5" s="56">
        <f t="shared" si="23"/>
        <v>2.5684931506849313</v>
      </c>
      <c r="FG5" s="56">
        <f t="shared" si="23"/>
        <v>2.8630136986301369</v>
      </c>
      <c r="FH5" s="56">
        <f t="shared" si="23"/>
        <v>2.7671232876712328</v>
      </c>
      <c r="FI5" s="56">
        <f t="shared" si="23"/>
        <v>2.7123287671232879</v>
      </c>
      <c r="FJ5" s="56">
        <f t="shared" si="23"/>
        <v>2.5821917808219177</v>
      </c>
      <c r="FK5" s="56">
        <f t="shared" si="23"/>
        <v>2.7671232876712328</v>
      </c>
      <c r="FL5" s="56">
        <f t="shared" si="23"/>
        <v>2.7808219178082192</v>
      </c>
      <c r="FM5" s="56">
        <f t="shared" si="23"/>
        <v>2.506849315068493</v>
      </c>
      <c r="FN5" s="56">
        <f t="shared" si="23"/>
        <v>2.595890410958904</v>
      </c>
      <c r="FO5" s="56">
        <f t="shared" ref="FO5:GT5" si="24">SUM(FO11:FO104)/73</f>
        <v>3.1986301369863015</v>
      </c>
      <c r="FP5" s="56">
        <f t="shared" si="24"/>
        <v>3.1780821917808217</v>
      </c>
      <c r="FQ5" s="56">
        <f t="shared" si="24"/>
        <v>2.1643835616438358</v>
      </c>
      <c r="FR5" s="56">
        <f t="shared" si="24"/>
        <v>2.5273972602739727</v>
      </c>
      <c r="FS5" s="56">
        <f t="shared" si="24"/>
        <v>2.7328767123287672</v>
      </c>
      <c r="FT5" s="56">
        <f t="shared" si="24"/>
        <v>2.6917808219178081</v>
      </c>
      <c r="FU5" s="56">
        <f t="shared" si="24"/>
        <v>2.8630136986301369</v>
      </c>
      <c r="FV5" s="56">
        <f t="shared" si="24"/>
        <v>2.8698630136986303</v>
      </c>
      <c r="FW5" s="56">
        <f t="shared" si="24"/>
        <v>3.0616438356164384</v>
      </c>
      <c r="FX5" s="56">
        <f t="shared" si="24"/>
        <v>3</v>
      </c>
      <c r="FY5" s="56">
        <f t="shared" si="24"/>
        <v>2.993150684931507</v>
      </c>
      <c r="FZ5" s="56">
        <f t="shared" si="24"/>
        <v>2.904109589041096</v>
      </c>
      <c r="GA5" s="56">
        <f t="shared" si="24"/>
        <v>3.0684931506849313</v>
      </c>
      <c r="GB5" s="56">
        <f t="shared" si="24"/>
        <v>3.1027397260273974</v>
      </c>
      <c r="GC5" s="56">
        <f t="shared" si="24"/>
        <v>2.6369863013698631</v>
      </c>
      <c r="GD5" s="56">
        <f t="shared" si="24"/>
        <v>2.6575342465753424</v>
      </c>
      <c r="GE5" s="56">
        <f t="shared" si="24"/>
        <v>2.6917808219178081</v>
      </c>
      <c r="GF5" s="56">
        <f t="shared" si="24"/>
        <v>3.0205479452054793</v>
      </c>
      <c r="GG5" s="56">
        <f t="shared" si="24"/>
        <v>3.1301369863013697</v>
      </c>
      <c r="GH5" s="56">
        <f t="shared" si="24"/>
        <v>2.9726027397260273</v>
      </c>
      <c r="GI5" s="56">
        <f t="shared" si="24"/>
        <v>2.8356164383561642</v>
      </c>
      <c r="GJ5" s="56">
        <f t="shared" si="24"/>
        <v>2.9383561643835616</v>
      </c>
      <c r="GK5" s="56">
        <f t="shared" si="24"/>
        <v>3.3219178082191783</v>
      </c>
      <c r="GL5" s="56">
        <f t="shared" si="24"/>
        <v>3.2054794520547945</v>
      </c>
      <c r="GM5" s="56">
        <f t="shared" si="24"/>
        <v>3.1849315068493151</v>
      </c>
      <c r="GN5" s="56">
        <f t="shared" si="24"/>
        <v>3.0136986301369864</v>
      </c>
      <c r="GO5" s="56">
        <f t="shared" si="24"/>
        <v>3.1164383561643834</v>
      </c>
      <c r="GP5" s="56">
        <f t="shared" si="24"/>
        <v>3.2945205479452055</v>
      </c>
      <c r="GQ5" s="56">
        <f t="shared" si="24"/>
        <v>3.5753424657534247</v>
      </c>
      <c r="GR5" s="56">
        <f t="shared" si="24"/>
        <v>3.6986301369863015</v>
      </c>
      <c r="GS5" s="56">
        <f t="shared" si="24"/>
        <v>3.7534246575342465</v>
      </c>
      <c r="GT5" s="56">
        <f t="shared" si="24"/>
        <v>2.7808219178082192</v>
      </c>
      <c r="GU5" s="56">
        <f t="shared" ref="GU5:HV5" si="25">SUM(GU11:GU104)/73</f>
        <v>2.7534246575342465</v>
      </c>
      <c r="GV5" s="56">
        <f t="shared" si="25"/>
        <v>2.7849315068493152</v>
      </c>
      <c r="GW5" s="56">
        <f t="shared" si="25"/>
        <v>2.5410958904109591</v>
      </c>
      <c r="GX5" s="56">
        <f t="shared" si="25"/>
        <v>2.7534246575342465</v>
      </c>
      <c r="GY5" s="56">
        <f t="shared" si="25"/>
        <v>2.7534246575342465</v>
      </c>
      <c r="GZ5" s="56">
        <f t="shared" si="25"/>
        <v>2.9657534246575343</v>
      </c>
      <c r="HA5" s="56">
        <f t="shared" si="25"/>
        <v>2.9178082191780823</v>
      </c>
      <c r="HB5" s="56">
        <f t="shared" si="25"/>
        <v>2.9246575342465753</v>
      </c>
      <c r="HC5" s="56">
        <f t="shared" si="25"/>
        <v>2.7671232876712328</v>
      </c>
      <c r="HD5" s="56">
        <f t="shared" si="25"/>
        <v>2.9315068493150687</v>
      </c>
      <c r="HE5" s="56">
        <f t="shared" si="25"/>
        <v>2.9383561643835616</v>
      </c>
      <c r="HF5" s="56">
        <f t="shared" si="25"/>
        <v>2.952054794520548</v>
      </c>
      <c r="HG5" s="56">
        <f t="shared" si="25"/>
        <v>2.904109589041096</v>
      </c>
      <c r="HH5" s="56">
        <f t="shared" si="25"/>
        <v>2.993150684931507</v>
      </c>
      <c r="HI5" s="56">
        <f t="shared" si="25"/>
        <v>2.8013698630136985</v>
      </c>
      <c r="HJ5" s="56">
        <f t="shared" si="25"/>
        <v>2.9657534246575343</v>
      </c>
      <c r="HK5" s="56">
        <f t="shared" si="25"/>
        <v>2.8972602739726026</v>
      </c>
      <c r="HL5" s="56">
        <f t="shared" si="25"/>
        <v>2.7260273972602738</v>
      </c>
      <c r="HM5" s="56">
        <f t="shared" si="25"/>
        <v>2.4794520547945207</v>
      </c>
      <c r="HN5" s="56">
        <f t="shared" si="25"/>
        <v>2.6369863013698631</v>
      </c>
      <c r="HO5" s="56">
        <f t="shared" si="25"/>
        <v>2.7739726027397262</v>
      </c>
      <c r="HP5" s="56">
        <f t="shared" si="25"/>
        <v>2.7191780821917808</v>
      </c>
      <c r="HQ5" s="56">
        <f t="shared" si="25"/>
        <v>2.4863013698630136</v>
      </c>
      <c r="HR5" s="56">
        <f t="shared" si="25"/>
        <v>2.7945205479452055</v>
      </c>
      <c r="HS5" s="56">
        <f t="shared" si="25"/>
        <v>2.6643835616438358</v>
      </c>
      <c r="HT5" s="56">
        <f t="shared" si="25"/>
        <v>2.4726027397260273</v>
      </c>
      <c r="HU5" s="56">
        <f t="shared" si="25"/>
        <v>3.0273972602739727</v>
      </c>
      <c r="HV5" s="56">
        <f t="shared" si="25"/>
        <v>2.5</v>
      </c>
      <c r="HW5" s="56">
        <f t="shared" ref="HW5:IB5" si="26">SUM(HW11:HW104)/73</f>
        <v>2.2739726027397262</v>
      </c>
      <c r="HX5" s="56">
        <f t="shared" si="26"/>
        <v>2.5205479452054793</v>
      </c>
      <c r="HY5" s="56">
        <f t="shared" si="26"/>
        <v>2.6301369863013697</v>
      </c>
      <c r="HZ5" s="56">
        <f t="shared" si="26"/>
        <v>2.5753424657534247</v>
      </c>
      <c r="IA5" s="56">
        <f t="shared" si="26"/>
        <v>2.6506849315068495</v>
      </c>
      <c r="IB5" s="56">
        <f t="shared" si="26"/>
        <v>2.4178082191780823</v>
      </c>
      <c r="IC5" s="56">
        <f t="shared" ref="IC5:IJ5" si="27">SUM(IC11:IC104)/73</f>
        <v>2.4424657534246577</v>
      </c>
      <c r="ID5" s="56">
        <f t="shared" si="27"/>
        <v>2.6452054794520548</v>
      </c>
      <c r="IE5" s="56">
        <f t="shared" si="27"/>
        <v>2.6506849315068495</v>
      </c>
      <c r="IF5" s="56">
        <f t="shared" si="27"/>
        <v>2.3424657534246576</v>
      </c>
      <c r="IG5" s="56">
        <f t="shared" si="27"/>
        <v>2.9726027397260273</v>
      </c>
      <c r="IH5" s="56">
        <f t="shared" si="27"/>
        <v>2.904109589041096</v>
      </c>
      <c r="II5" s="56">
        <f t="shared" si="27"/>
        <v>2.1890410958904112</v>
      </c>
      <c r="IJ5" s="56">
        <f t="shared" si="27"/>
        <v>2.952054794520548</v>
      </c>
      <c r="IK5" s="56">
        <f>SUM(IK11:IK104)/73</f>
        <v>3.2876712328767121</v>
      </c>
      <c r="IL5" s="56">
        <f t="shared" ref="IL5:IQ5" si="28">SUM(IL11:IL104)/73</f>
        <v>2.2534246575342465</v>
      </c>
      <c r="IM5" s="56">
        <f t="shared" si="28"/>
        <v>2.1849315068493151</v>
      </c>
      <c r="IN5" s="56">
        <f t="shared" si="28"/>
        <v>3.0890410958904111</v>
      </c>
      <c r="IO5" s="56">
        <f t="shared" si="28"/>
        <v>2.3698630136986303</v>
      </c>
      <c r="IP5" s="56">
        <f t="shared" si="28"/>
        <v>1.9246575342465753</v>
      </c>
      <c r="IQ5" s="56">
        <f t="shared" si="28"/>
        <v>1.7465753424657535</v>
      </c>
      <c r="IR5" s="56">
        <f t="shared" ref="IR5:JH5" si="29">SUM(IR11:IR104)/73</f>
        <v>2.4452054794520546</v>
      </c>
      <c r="IS5" s="56">
        <f t="shared" si="29"/>
        <v>1.6575342465753424</v>
      </c>
      <c r="IT5" s="56">
        <f t="shared" si="29"/>
        <v>2.4178082191780823</v>
      </c>
      <c r="IU5" s="56">
        <f t="shared" si="29"/>
        <v>1.7397260273972603</v>
      </c>
      <c r="IV5" s="56">
        <f t="shared" si="29"/>
        <v>1.7328767123287672</v>
      </c>
      <c r="IW5" s="56">
        <f t="shared" si="29"/>
        <v>1.9109589041095891</v>
      </c>
      <c r="IX5" s="56">
        <f t="shared" si="29"/>
        <v>1.6301369863013699</v>
      </c>
      <c r="IY5" s="56">
        <f t="shared" si="29"/>
        <v>1.726027397260274</v>
      </c>
      <c r="IZ5" s="56">
        <f t="shared" si="29"/>
        <v>2.1917808219178081</v>
      </c>
      <c r="JA5" s="56">
        <f t="shared" si="29"/>
        <v>2.5547945205479454</v>
      </c>
      <c r="JB5" s="56">
        <f t="shared" si="29"/>
        <v>2.7876712328767121</v>
      </c>
      <c r="JC5" s="56">
        <f t="shared" si="29"/>
        <v>2.2465753424657535</v>
      </c>
      <c r="JD5" s="56">
        <f t="shared" si="29"/>
        <v>2.5410958904109591</v>
      </c>
      <c r="JE5" s="56">
        <f t="shared" si="29"/>
        <v>2.0821917808219177</v>
      </c>
      <c r="JF5" s="56">
        <f t="shared" si="29"/>
        <v>2.0684931506849313</v>
      </c>
      <c r="JG5" s="56">
        <f t="shared" si="29"/>
        <v>2.1369863013698631</v>
      </c>
      <c r="JH5" s="56">
        <f t="shared" si="29"/>
        <v>1.8835616438356164</v>
      </c>
      <c r="JI5" s="56">
        <f t="shared" ref="JI5:JN5" si="30">SUM(JI11:JI104)/73</f>
        <v>1.9383561643835616</v>
      </c>
      <c r="JJ5" s="56">
        <f t="shared" si="30"/>
        <v>2.1849315068493151</v>
      </c>
      <c r="JK5" s="56">
        <f t="shared" si="30"/>
        <v>2.3630136986301369</v>
      </c>
      <c r="JL5" s="56">
        <f t="shared" si="30"/>
        <v>2.4178082191780823</v>
      </c>
      <c r="JM5" s="56">
        <f t="shared" si="30"/>
        <v>2.1986301369863015</v>
      </c>
      <c r="JN5" s="56">
        <f t="shared" si="30"/>
        <v>1.904109589041096</v>
      </c>
      <c r="JO5" s="56">
        <f t="shared" ref="JO5:JP5" si="31">SUM(JO11:JO104)/73</f>
        <v>1.8698630136986301</v>
      </c>
      <c r="JP5" s="56">
        <f t="shared" si="31"/>
        <v>2.0342465753424657</v>
      </c>
      <c r="JQ5" s="56">
        <f t="shared" ref="JQ5:JR5" si="32">SUM(JQ11:JQ104)/73</f>
        <v>2.2534246575342465</v>
      </c>
      <c r="JR5" s="56">
        <f t="shared" si="32"/>
        <v>2.006849315068493</v>
      </c>
      <c r="JS5" s="56">
        <f t="shared" ref="JS5:JT5" si="33">SUM(JS11:JS104)/73</f>
        <v>1.952054794520548</v>
      </c>
      <c r="JT5" s="56">
        <f t="shared" si="33"/>
        <v>1.9657534246575343</v>
      </c>
      <c r="JU5" s="56">
        <f t="shared" ref="JU5:JV5" si="34">SUM(JU11:JU104)/73</f>
        <v>1.9246575342465753</v>
      </c>
      <c r="JV5" s="56">
        <f t="shared" si="34"/>
        <v>2.1095890410958904</v>
      </c>
      <c r="JW5" s="56">
        <f t="shared" ref="JW5:JX5" si="35">SUM(JW11:JW104)/73</f>
        <v>2.506849315068493</v>
      </c>
      <c r="JX5" s="56">
        <f t="shared" si="35"/>
        <v>1.7328767123287672</v>
      </c>
      <c r="JY5" s="145">
        <f>JX5-JW5</f>
        <v>-0.77397260273972579</v>
      </c>
    </row>
    <row r="6" spans="1:288" s="56" customFormat="1" ht="33" x14ac:dyDescent="0.15">
      <c r="A6" s="50"/>
      <c r="JY6" s="146" t="s">
        <v>619</v>
      </c>
      <c r="JZ6" s="153" t="s">
        <v>1158</v>
      </c>
      <c r="KA6" s="147" t="s">
        <v>616</v>
      </c>
      <c r="KB6" s="148" t="s">
        <v>1159</v>
      </c>
    </row>
    <row r="7" spans="1:288" s="164" customFormat="1" ht="11" x14ac:dyDescent="0.15">
      <c r="A7" s="318" t="s">
        <v>620</v>
      </c>
      <c r="JY7" s="325"/>
      <c r="JZ7" s="326"/>
      <c r="KA7" s="163"/>
    </row>
    <row r="8" spans="1:288" s="309" customFormat="1" x14ac:dyDescent="0.15">
      <c r="A8" s="307" t="s">
        <v>17</v>
      </c>
      <c r="B8" s="314">
        <v>0.5</v>
      </c>
      <c r="C8" s="314">
        <v>0.5</v>
      </c>
      <c r="D8" s="314">
        <v>0.5</v>
      </c>
      <c r="E8" s="314">
        <v>0.5</v>
      </c>
      <c r="F8" s="314">
        <v>0.5</v>
      </c>
      <c r="G8" s="314">
        <v>3</v>
      </c>
      <c r="H8" s="314">
        <v>3</v>
      </c>
      <c r="I8" s="314">
        <v>2</v>
      </c>
      <c r="J8" s="314">
        <v>0.5</v>
      </c>
      <c r="K8" s="314">
        <v>0.5</v>
      </c>
      <c r="L8" s="314">
        <v>1</v>
      </c>
      <c r="M8" s="314">
        <v>1</v>
      </c>
      <c r="N8" s="314">
        <v>0.5</v>
      </c>
      <c r="O8" s="314">
        <v>3</v>
      </c>
      <c r="P8" s="314">
        <v>3</v>
      </c>
      <c r="Q8" s="314">
        <v>3</v>
      </c>
      <c r="R8" s="314">
        <v>3</v>
      </c>
      <c r="S8" s="314">
        <v>3</v>
      </c>
      <c r="T8" s="314">
        <v>3</v>
      </c>
      <c r="U8" s="314">
        <v>3</v>
      </c>
      <c r="V8" s="314">
        <v>3</v>
      </c>
      <c r="W8" s="314">
        <v>3</v>
      </c>
      <c r="X8" s="314">
        <v>3</v>
      </c>
      <c r="Y8" s="314">
        <v>3</v>
      </c>
      <c r="Z8" s="314">
        <v>3</v>
      </c>
      <c r="AA8" s="314">
        <v>3</v>
      </c>
      <c r="AB8" s="314">
        <v>3</v>
      </c>
      <c r="AC8" s="314">
        <v>3</v>
      </c>
      <c r="AD8" s="314">
        <v>0.5</v>
      </c>
      <c r="AE8" s="314">
        <v>0.5</v>
      </c>
      <c r="AF8" s="314">
        <v>0.5</v>
      </c>
      <c r="AG8" s="314">
        <v>0</v>
      </c>
      <c r="AH8" s="314">
        <v>0</v>
      </c>
      <c r="AI8" s="314">
        <v>2</v>
      </c>
      <c r="AJ8" s="314">
        <v>2</v>
      </c>
      <c r="AK8" s="314">
        <v>2</v>
      </c>
      <c r="AL8" s="314">
        <v>0</v>
      </c>
      <c r="AM8" s="314">
        <v>0</v>
      </c>
      <c r="AN8" s="314">
        <v>0</v>
      </c>
      <c r="AO8" s="314">
        <v>0</v>
      </c>
      <c r="AP8" s="314">
        <v>0</v>
      </c>
      <c r="AQ8" s="314">
        <v>0</v>
      </c>
      <c r="AR8" s="314">
        <v>0</v>
      </c>
      <c r="AS8" s="314">
        <v>0</v>
      </c>
      <c r="AT8" s="314">
        <v>0</v>
      </c>
      <c r="AU8" s="314">
        <v>0</v>
      </c>
      <c r="AV8" s="314">
        <v>0</v>
      </c>
      <c r="AW8" s="314">
        <v>0</v>
      </c>
      <c r="AX8" s="314">
        <v>0</v>
      </c>
      <c r="AY8" s="314">
        <v>0</v>
      </c>
      <c r="AZ8" s="314">
        <v>0</v>
      </c>
      <c r="BA8" s="314">
        <v>0</v>
      </c>
      <c r="BB8" s="314">
        <v>0</v>
      </c>
      <c r="BC8" s="314">
        <v>0</v>
      </c>
      <c r="BD8" s="314">
        <v>0</v>
      </c>
      <c r="BE8" s="314">
        <v>0</v>
      </c>
      <c r="BF8" s="314">
        <v>0</v>
      </c>
      <c r="BG8" s="314">
        <v>0</v>
      </c>
      <c r="BH8" s="314">
        <v>0</v>
      </c>
      <c r="BI8" s="314">
        <v>0</v>
      </c>
      <c r="BJ8" s="314">
        <v>0</v>
      </c>
      <c r="BK8" s="314">
        <v>0</v>
      </c>
      <c r="BL8" s="314">
        <v>0</v>
      </c>
      <c r="BM8" s="314">
        <v>0</v>
      </c>
      <c r="BN8" s="314">
        <v>0</v>
      </c>
      <c r="BO8" s="314">
        <v>0</v>
      </c>
      <c r="BP8" s="314">
        <v>0</v>
      </c>
      <c r="BQ8" s="314">
        <v>0</v>
      </c>
      <c r="BR8" s="314">
        <v>0</v>
      </c>
      <c r="BS8" s="314">
        <v>0</v>
      </c>
      <c r="BT8" s="314">
        <v>0</v>
      </c>
      <c r="BU8" s="314">
        <v>0</v>
      </c>
      <c r="BV8" s="314">
        <v>0</v>
      </c>
      <c r="BW8" s="314">
        <v>0</v>
      </c>
      <c r="BX8" s="314">
        <v>0</v>
      </c>
      <c r="BY8" s="314">
        <v>0</v>
      </c>
      <c r="BZ8" s="314">
        <v>0</v>
      </c>
      <c r="CA8" s="314">
        <v>0</v>
      </c>
      <c r="CB8" s="314">
        <v>0</v>
      </c>
      <c r="CC8" s="314">
        <v>0</v>
      </c>
      <c r="CD8" s="314">
        <v>0</v>
      </c>
      <c r="CE8" s="314">
        <v>0</v>
      </c>
      <c r="CF8" s="314">
        <v>0</v>
      </c>
      <c r="CG8" s="314">
        <v>0</v>
      </c>
      <c r="CH8" s="314">
        <v>0</v>
      </c>
      <c r="CI8" s="314">
        <v>0</v>
      </c>
      <c r="CJ8" s="314">
        <v>0</v>
      </c>
      <c r="CK8" s="314">
        <v>0</v>
      </c>
      <c r="CL8" s="314">
        <v>0</v>
      </c>
      <c r="CM8" s="314">
        <v>1</v>
      </c>
      <c r="CN8" s="314">
        <v>1</v>
      </c>
      <c r="CO8" s="314">
        <v>1</v>
      </c>
      <c r="CP8" s="314">
        <v>1</v>
      </c>
      <c r="CQ8" s="314">
        <v>1</v>
      </c>
      <c r="CR8" s="314">
        <v>2</v>
      </c>
      <c r="CS8" s="314">
        <v>2</v>
      </c>
      <c r="CT8" s="314">
        <v>2</v>
      </c>
      <c r="CU8" s="314">
        <v>1</v>
      </c>
      <c r="CV8" s="314">
        <v>1</v>
      </c>
      <c r="CW8" s="314">
        <v>1</v>
      </c>
      <c r="CX8" s="314">
        <v>1</v>
      </c>
      <c r="CY8" s="314">
        <v>1</v>
      </c>
      <c r="CZ8" s="314">
        <v>1</v>
      </c>
      <c r="DA8" s="314">
        <v>1</v>
      </c>
      <c r="DB8" s="314">
        <v>1</v>
      </c>
      <c r="DC8" s="314">
        <v>4.5</v>
      </c>
      <c r="DD8" s="314">
        <v>1</v>
      </c>
      <c r="DE8" s="314">
        <v>1.5</v>
      </c>
      <c r="DF8" s="314">
        <v>1.5</v>
      </c>
      <c r="DG8" s="314">
        <v>1.5</v>
      </c>
      <c r="DH8" s="314">
        <v>1.5</v>
      </c>
      <c r="DI8" s="314">
        <v>1.5</v>
      </c>
      <c r="DJ8" s="314">
        <v>1.5</v>
      </c>
      <c r="DK8" s="314">
        <v>1.5</v>
      </c>
      <c r="DL8" s="314">
        <v>1.5</v>
      </c>
      <c r="DM8" s="314">
        <v>1.5</v>
      </c>
      <c r="DN8" s="314">
        <v>1.5</v>
      </c>
      <c r="DO8" s="314">
        <v>1.5</v>
      </c>
      <c r="DP8" s="314">
        <v>1.5</v>
      </c>
      <c r="DQ8" s="314">
        <v>1.5</v>
      </c>
      <c r="DR8" s="314">
        <v>1.5</v>
      </c>
      <c r="DS8" s="314">
        <v>1.5</v>
      </c>
      <c r="DT8" s="314">
        <v>1.5</v>
      </c>
      <c r="DU8" s="314">
        <v>1.5</v>
      </c>
      <c r="DV8" s="314">
        <v>1.5</v>
      </c>
      <c r="DW8" s="314">
        <v>1.5</v>
      </c>
      <c r="DX8" s="314">
        <v>1.5</v>
      </c>
      <c r="DY8" s="314">
        <v>1.5</v>
      </c>
      <c r="DZ8" s="314">
        <v>1.5</v>
      </c>
      <c r="EA8" s="314">
        <v>1.5</v>
      </c>
      <c r="EB8" s="314">
        <v>1.5</v>
      </c>
      <c r="EC8" s="314">
        <v>1.5</v>
      </c>
      <c r="ED8" s="314">
        <v>1.5</v>
      </c>
      <c r="EE8" s="314">
        <v>1.5</v>
      </c>
      <c r="EF8" s="314">
        <v>1.5</v>
      </c>
      <c r="EG8" s="314">
        <v>1.5</v>
      </c>
      <c r="EH8" s="314">
        <v>1.5</v>
      </c>
      <c r="EI8" s="314">
        <v>1.5</v>
      </c>
      <c r="EJ8" s="314">
        <v>1.5</v>
      </c>
      <c r="EK8" s="314">
        <v>1.5</v>
      </c>
      <c r="EL8" s="314">
        <v>1.5</v>
      </c>
      <c r="EM8" s="314">
        <v>1.5</v>
      </c>
      <c r="EN8" s="314">
        <v>1.5</v>
      </c>
      <c r="EO8" s="314">
        <v>1.5</v>
      </c>
      <c r="EP8" s="314">
        <v>1.5</v>
      </c>
      <c r="EQ8" s="314">
        <v>1.5</v>
      </c>
      <c r="ER8" s="314">
        <v>1.5</v>
      </c>
      <c r="ES8" s="314">
        <v>1.5</v>
      </c>
      <c r="ET8" s="314">
        <v>1.5</v>
      </c>
      <c r="EU8" s="314">
        <v>1.5</v>
      </c>
      <c r="EV8" s="314">
        <v>1.5</v>
      </c>
      <c r="EW8" s="314">
        <v>1.5</v>
      </c>
      <c r="EX8" s="314">
        <v>1.5</v>
      </c>
      <c r="EY8" s="314">
        <v>1.5</v>
      </c>
      <c r="EZ8" s="314">
        <v>1.5</v>
      </c>
      <c r="FA8" s="314">
        <v>1.5</v>
      </c>
      <c r="FB8" s="314">
        <v>1.5</v>
      </c>
      <c r="FC8" s="314">
        <v>3</v>
      </c>
      <c r="FD8" s="314">
        <v>3</v>
      </c>
      <c r="FE8" s="314">
        <v>1.5</v>
      </c>
      <c r="FF8" s="314">
        <v>1.5</v>
      </c>
      <c r="FG8" s="314">
        <v>1.5</v>
      </c>
      <c r="FH8" s="314">
        <v>1.5</v>
      </c>
      <c r="FI8" s="314">
        <v>1.5</v>
      </c>
      <c r="FJ8" s="314">
        <v>1.5</v>
      </c>
      <c r="FK8" s="314">
        <v>1.5</v>
      </c>
      <c r="FL8" s="314">
        <v>1.5</v>
      </c>
      <c r="FM8" s="314">
        <v>1.5</v>
      </c>
      <c r="FN8" s="314">
        <v>1.5</v>
      </c>
      <c r="FO8" s="314">
        <v>1.5</v>
      </c>
      <c r="FP8" s="314">
        <v>1.5</v>
      </c>
      <c r="FQ8" s="314">
        <v>1.5</v>
      </c>
      <c r="FR8" s="314">
        <v>2.5</v>
      </c>
      <c r="FS8" s="314">
        <v>2.5</v>
      </c>
      <c r="FT8" s="314">
        <v>2.5</v>
      </c>
      <c r="FU8" s="314">
        <v>2.5</v>
      </c>
      <c r="FV8" s="314">
        <v>2.5</v>
      </c>
      <c r="FW8" s="314">
        <v>1.5</v>
      </c>
      <c r="FX8" s="314">
        <v>1.5</v>
      </c>
      <c r="FY8" s="314">
        <v>3</v>
      </c>
      <c r="FZ8" s="314">
        <v>3</v>
      </c>
      <c r="GA8" s="314">
        <v>1.5</v>
      </c>
      <c r="GB8" s="314">
        <v>1.5</v>
      </c>
      <c r="GC8" s="314">
        <v>1</v>
      </c>
      <c r="GD8" s="314">
        <v>1</v>
      </c>
      <c r="GE8" s="314">
        <v>1.5</v>
      </c>
      <c r="GF8" s="314">
        <v>1.5</v>
      </c>
      <c r="GG8" s="314">
        <v>1</v>
      </c>
      <c r="GH8" s="314">
        <v>1</v>
      </c>
      <c r="GI8" s="314">
        <v>1</v>
      </c>
      <c r="GJ8" s="314">
        <v>1</v>
      </c>
      <c r="GK8" s="314">
        <v>1</v>
      </c>
      <c r="GL8" s="314">
        <v>1</v>
      </c>
      <c r="GM8" s="314">
        <v>1</v>
      </c>
      <c r="GN8" s="314">
        <v>1</v>
      </c>
      <c r="GO8" s="314">
        <v>1</v>
      </c>
      <c r="GP8" s="314">
        <v>1</v>
      </c>
      <c r="GQ8" s="314">
        <v>5.5</v>
      </c>
      <c r="GR8" s="314">
        <v>4.5</v>
      </c>
      <c r="GS8" s="314">
        <v>2.5</v>
      </c>
      <c r="GT8" s="314">
        <v>1.5</v>
      </c>
      <c r="GU8" s="314">
        <v>1.5</v>
      </c>
      <c r="GV8" s="314">
        <v>1.5</v>
      </c>
      <c r="GW8" s="314">
        <v>2.5</v>
      </c>
      <c r="GX8" s="314">
        <v>2.5</v>
      </c>
      <c r="GY8" s="314">
        <v>2.5</v>
      </c>
      <c r="GZ8" s="314">
        <v>2.5</v>
      </c>
      <c r="HA8" s="314">
        <v>2.5</v>
      </c>
      <c r="HB8" s="314">
        <v>3.5</v>
      </c>
      <c r="HC8" s="314">
        <v>1.5</v>
      </c>
      <c r="HD8" s="314">
        <v>1.5</v>
      </c>
      <c r="HE8" s="314">
        <v>2</v>
      </c>
      <c r="HF8" s="314">
        <v>2.5</v>
      </c>
      <c r="HG8" s="314">
        <v>2.5</v>
      </c>
      <c r="HH8" s="314">
        <v>1.5</v>
      </c>
      <c r="HI8" s="314">
        <v>1.5</v>
      </c>
      <c r="HJ8" s="314">
        <v>1.5</v>
      </c>
      <c r="HK8" s="314">
        <v>2</v>
      </c>
      <c r="HL8" s="314">
        <v>1.5</v>
      </c>
      <c r="HM8" s="314">
        <v>1.5</v>
      </c>
      <c r="HN8" s="314">
        <v>2.5</v>
      </c>
      <c r="HO8" s="314">
        <v>2</v>
      </c>
      <c r="HP8" s="314">
        <v>2</v>
      </c>
      <c r="HQ8" s="314">
        <v>3.5</v>
      </c>
      <c r="HR8" s="314">
        <v>3.5</v>
      </c>
      <c r="HS8" s="314">
        <v>3.5</v>
      </c>
      <c r="HT8" s="314">
        <v>5</v>
      </c>
      <c r="HU8" s="314">
        <v>4.5</v>
      </c>
      <c r="HV8" s="314">
        <v>2</v>
      </c>
      <c r="HW8" s="314">
        <v>2</v>
      </c>
      <c r="HX8" s="314">
        <v>2</v>
      </c>
      <c r="HY8" s="314">
        <v>3.5</v>
      </c>
      <c r="HZ8" s="314">
        <v>2.5</v>
      </c>
      <c r="IA8" s="314">
        <v>2.5</v>
      </c>
      <c r="IB8" s="314">
        <v>1.5</v>
      </c>
      <c r="IC8" s="314">
        <v>1.5</v>
      </c>
      <c r="ID8" s="314">
        <v>1.5</v>
      </c>
      <c r="IE8" s="314">
        <v>1.5</v>
      </c>
      <c r="IF8" s="314">
        <v>1.5</v>
      </c>
      <c r="IG8" s="314">
        <v>1.5</v>
      </c>
      <c r="IH8" s="314">
        <v>1.5</v>
      </c>
      <c r="II8" s="314">
        <v>1.5</v>
      </c>
      <c r="IJ8" s="314">
        <v>1.5</v>
      </c>
      <c r="IK8" s="314">
        <v>1.5</v>
      </c>
      <c r="IL8" s="314">
        <v>1.5</v>
      </c>
      <c r="IM8" s="314">
        <v>1.5</v>
      </c>
      <c r="IN8" s="314">
        <v>1.5</v>
      </c>
      <c r="IO8" s="314">
        <v>1.5</v>
      </c>
      <c r="IP8" s="314">
        <v>1.5</v>
      </c>
      <c r="IQ8" s="314">
        <v>1.5</v>
      </c>
      <c r="IR8" s="332">
        <v>1.5</v>
      </c>
      <c r="IS8" s="314">
        <v>1.5</v>
      </c>
      <c r="IT8" s="314">
        <v>1.5</v>
      </c>
      <c r="IU8" s="314">
        <v>1.5</v>
      </c>
      <c r="IV8" s="314">
        <v>1.5</v>
      </c>
      <c r="IW8" s="314">
        <v>1.5</v>
      </c>
      <c r="IX8" s="314">
        <v>1.5</v>
      </c>
      <c r="IY8" s="314">
        <v>1.5</v>
      </c>
      <c r="IZ8" s="314">
        <v>1.5</v>
      </c>
      <c r="JA8" s="314">
        <v>1.5</v>
      </c>
      <c r="JB8" s="314">
        <v>1.5</v>
      </c>
      <c r="JC8" s="314">
        <v>1.5</v>
      </c>
      <c r="JD8" s="314">
        <v>1.5</v>
      </c>
      <c r="JE8" s="314">
        <v>1.5</v>
      </c>
      <c r="JF8" s="314">
        <v>1.5</v>
      </c>
      <c r="JG8" s="314">
        <v>1.5</v>
      </c>
      <c r="JH8" s="314">
        <v>1.5</v>
      </c>
      <c r="JI8" s="314">
        <v>1.5</v>
      </c>
      <c r="JJ8" s="314">
        <v>1.5</v>
      </c>
      <c r="JK8" s="314">
        <v>1.5</v>
      </c>
      <c r="JL8" s="314">
        <v>1.5</v>
      </c>
      <c r="JM8" s="314">
        <v>1.5</v>
      </c>
      <c r="JN8" s="314">
        <v>1.5</v>
      </c>
      <c r="JO8" s="314">
        <v>1.5</v>
      </c>
      <c r="JP8" s="314">
        <v>1.5</v>
      </c>
      <c r="JQ8" s="314">
        <v>1.5</v>
      </c>
      <c r="JR8" s="314">
        <v>1.5</v>
      </c>
      <c r="JS8" s="314">
        <v>1.5</v>
      </c>
      <c r="JT8" s="314">
        <v>1.5</v>
      </c>
      <c r="JU8" s="314">
        <v>1.5</v>
      </c>
      <c r="JV8" s="314">
        <v>1.5</v>
      </c>
      <c r="JW8" s="314">
        <v>1.5</v>
      </c>
      <c r="JX8" s="314">
        <v>1.5</v>
      </c>
      <c r="JY8" s="297">
        <f>SUM(JX8:JX9)/2</f>
        <v>1.5</v>
      </c>
    </row>
    <row r="9" spans="1:288" s="154" customFormat="1" ht="11" x14ac:dyDescent="0.15">
      <c r="A9" s="303"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312"/>
      <c r="JZ9" s="313"/>
      <c r="KA9" s="313"/>
    </row>
    <row r="10" spans="1:288" s="11" customFormat="1" ht="11" x14ac:dyDescent="0.15">
      <c r="A10" s="60"/>
      <c r="IR10" s="333"/>
      <c r="JY10" s="150"/>
      <c r="JZ10" s="157"/>
      <c r="KA10" s="157"/>
    </row>
    <row r="11" spans="1:288" s="59" customFormat="1" ht="11" x14ac:dyDescent="0.15">
      <c r="A11" s="58" t="s">
        <v>21</v>
      </c>
      <c r="IR11" s="334"/>
      <c r="JY11" s="150"/>
      <c r="JZ11" s="155"/>
      <c r="KA11" s="165"/>
    </row>
    <row r="12" spans="1:288" s="61" customFormat="1" ht="11" x14ac:dyDescent="0.1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5">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f>AVERAGE(CongestionIndex!$C$113:$D$113)</f>
        <v>3</v>
      </c>
      <c r="JY12" s="149"/>
      <c r="JZ12" s="156"/>
      <c r="KA12" s="152"/>
    </row>
    <row r="13" spans="1:288" s="160" customFormat="1" ht="11" x14ac:dyDescent="0.1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6">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f>AVERAGE(CongestionIndex!$C$114:$D$114)</f>
        <v>0.5</v>
      </c>
      <c r="JY13" s="310"/>
      <c r="JZ13" s="311"/>
      <c r="KA13" s="161"/>
    </row>
    <row r="14" spans="1:288" s="309" customFormat="1" x14ac:dyDescent="0.15">
      <c r="A14" s="307" t="s">
        <v>27</v>
      </c>
      <c r="B14" s="314">
        <v>10.5</v>
      </c>
      <c r="C14" s="314">
        <v>10.5</v>
      </c>
      <c r="D14" s="314">
        <v>10.5</v>
      </c>
      <c r="E14" s="314">
        <v>15.5</v>
      </c>
      <c r="F14" s="314">
        <v>15</v>
      </c>
      <c r="G14" s="314">
        <v>8.5</v>
      </c>
      <c r="H14" s="314">
        <v>7.5</v>
      </c>
      <c r="I14" s="314">
        <v>10.5</v>
      </c>
      <c r="J14" s="314">
        <v>10.5</v>
      </c>
      <c r="K14" s="314">
        <v>10.5</v>
      </c>
      <c r="L14" s="314">
        <v>2.5</v>
      </c>
      <c r="M14" s="314">
        <v>1</v>
      </c>
      <c r="N14" s="314">
        <v>7</v>
      </c>
      <c r="O14" s="314">
        <v>5</v>
      </c>
      <c r="P14" s="314">
        <v>10.5</v>
      </c>
      <c r="Q14" s="314">
        <v>20</v>
      </c>
      <c r="R14" s="314">
        <v>17.5</v>
      </c>
      <c r="S14" s="314">
        <v>17.5</v>
      </c>
      <c r="T14" s="314">
        <v>8.5</v>
      </c>
      <c r="U14" s="314">
        <v>8.5</v>
      </c>
      <c r="V14" s="314">
        <v>8.5</v>
      </c>
      <c r="W14" s="314">
        <v>10.5</v>
      </c>
      <c r="X14" s="314">
        <v>10.5</v>
      </c>
      <c r="Y14" s="314">
        <v>7.5</v>
      </c>
      <c r="Z14" s="314">
        <v>10.5</v>
      </c>
      <c r="AA14" s="314">
        <v>12.5</v>
      </c>
      <c r="AB14" s="314">
        <v>12.5</v>
      </c>
      <c r="AC14" s="314">
        <v>15</v>
      </c>
      <c r="AD14" s="314">
        <v>15</v>
      </c>
      <c r="AE14" s="314">
        <v>20</v>
      </c>
      <c r="AF14" s="314">
        <v>20</v>
      </c>
      <c r="AG14" s="314">
        <v>17.5</v>
      </c>
      <c r="AH14" s="314">
        <v>20</v>
      </c>
      <c r="AI14" s="314">
        <v>17.5</v>
      </c>
      <c r="AJ14" s="314">
        <v>17.5</v>
      </c>
      <c r="AK14" s="314">
        <v>17.5</v>
      </c>
      <c r="AL14" s="314">
        <v>17.5</v>
      </c>
      <c r="AM14" s="314">
        <v>20</v>
      </c>
      <c r="AN14" s="314">
        <v>20</v>
      </c>
      <c r="AO14" s="314">
        <v>25</v>
      </c>
      <c r="AP14" s="314">
        <v>25</v>
      </c>
      <c r="AQ14" s="314">
        <v>25</v>
      </c>
      <c r="AR14" s="314">
        <v>25</v>
      </c>
      <c r="AS14" s="314">
        <v>25</v>
      </c>
      <c r="AT14" s="314">
        <v>25</v>
      </c>
      <c r="AU14" s="314">
        <v>25</v>
      </c>
      <c r="AV14" s="314">
        <v>27.5</v>
      </c>
      <c r="AW14" s="314">
        <v>27.5</v>
      </c>
      <c r="AX14" s="314">
        <v>27.5</v>
      </c>
      <c r="AY14" s="314">
        <v>25</v>
      </c>
      <c r="AZ14" s="314">
        <v>27.5</v>
      </c>
      <c r="BA14" s="314">
        <v>27.5</v>
      </c>
      <c r="BB14" s="314">
        <v>27.5</v>
      </c>
      <c r="BC14" s="314">
        <v>27.5</v>
      </c>
      <c r="BD14" s="314">
        <v>32.5</v>
      </c>
      <c r="BE14" s="314">
        <v>30</v>
      </c>
      <c r="BF14" s="314">
        <v>22</v>
      </c>
      <c r="BG14" s="314">
        <v>23.5</v>
      </c>
      <c r="BH14" s="314">
        <v>24.5</v>
      </c>
      <c r="BI14" s="314">
        <v>23.5</v>
      </c>
      <c r="BJ14" s="314">
        <v>23.5</v>
      </c>
      <c r="BK14" s="314">
        <v>25</v>
      </c>
      <c r="BL14" s="314">
        <v>29.5</v>
      </c>
      <c r="BM14" s="314">
        <v>29.5</v>
      </c>
      <c r="BN14" s="314">
        <v>30.5</v>
      </c>
      <c r="BO14" s="314">
        <v>27</v>
      </c>
      <c r="BP14" s="314">
        <v>28</v>
      </c>
      <c r="BQ14" s="314">
        <v>22</v>
      </c>
      <c r="BR14" s="314">
        <v>23</v>
      </c>
      <c r="BS14" s="314">
        <v>22.5</v>
      </c>
      <c r="BT14" s="314">
        <v>35</v>
      </c>
      <c r="BU14" s="314">
        <v>29.5</v>
      </c>
      <c r="BV14" s="314">
        <v>30</v>
      </c>
      <c r="BW14" s="314">
        <v>31</v>
      </c>
      <c r="BX14" s="314">
        <v>25.5</v>
      </c>
      <c r="BY14" s="314">
        <v>25.5</v>
      </c>
      <c r="BZ14" s="314">
        <v>27</v>
      </c>
      <c r="CA14" s="314">
        <v>22</v>
      </c>
      <c r="CB14" s="314">
        <v>22</v>
      </c>
      <c r="CC14" s="314">
        <v>22.5</v>
      </c>
      <c r="CD14" s="314">
        <v>21.5</v>
      </c>
      <c r="CE14" s="314">
        <v>25</v>
      </c>
      <c r="CF14" s="314">
        <v>25</v>
      </c>
      <c r="CG14" s="314">
        <v>19</v>
      </c>
      <c r="CH14" s="314">
        <v>17</v>
      </c>
      <c r="CI14" s="314">
        <v>18</v>
      </c>
      <c r="CJ14" s="314">
        <v>18</v>
      </c>
      <c r="CK14" s="314">
        <v>15.5</v>
      </c>
      <c r="CL14" s="314">
        <v>15.5</v>
      </c>
      <c r="CM14" s="314">
        <v>14</v>
      </c>
      <c r="CN14" s="314">
        <v>12.5</v>
      </c>
      <c r="CO14" s="314">
        <v>14</v>
      </c>
      <c r="CP14" s="314">
        <v>11</v>
      </c>
      <c r="CQ14" s="314">
        <v>12.5</v>
      </c>
      <c r="CR14" s="314">
        <v>17.5</v>
      </c>
      <c r="CS14" s="314">
        <v>14.5</v>
      </c>
      <c r="CT14" s="314">
        <v>16.5</v>
      </c>
      <c r="CU14" s="314">
        <v>15.5</v>
      </c>
      <c r="CV14" s="314">
        <v>14</v>
      </c>
      <c r="CW14" s="314">
        <v>14.5</v>
      </c>
      <c r="CX14" s="314">
        <v>12</v>
      </c>
      <c r="CY14" s="314">
        <v>9.5</v>
      </c>
      <c r="CZ14" s="314">
        <v>7</v>
      </c>
      <c r="DA14" s="314">
        <v>7.5</v>
      </c>
      <c r="DB14" s="314">
        <v>12</v>
      </c>
      <c r="DC14" s="314">
        <v>13</v>
      </c>
      <c r="DD14" s="314">
        <v>15.5</v>
      </c>
      <c r="DE14" s="314">
        <v>9</v>
      </c>
      <c r="DF14" s="314">
        <v>9.5</v>
      </c>
      <c r="DG14" s="314">
        <v>7.5</v>
      </c>
      <c r="DH14" s="314">
        <v>8.5</v>
      </c>
      <c r="DI14" s="314">
        <v>11</v>
      </c>
      <c r="DJ14" s="314">
        <v>12.5</v>
      </c>
      <c r="DK14" s="314">
        <v>12.5</v>
      </c>
      <c r="DL14" s="314">
        <v>10.5</v>
      </c>
      <c r="DM14" s="314">
        <v>14</v>
      </c>
      <c r="DN14" s="314">
        <v>13</v>
      </c>
      <c r="DO14" s="314">
        <v>6</v>
      </c>
      <c r="DP14" s="314">
        <v>12</v>
      </c>
      <c r="DQ14" s="314">
        <v>6.5</v>
      </c>
      <c r="DR14" s="314">
        <v>12</v>
      </c>
      <c r="DS14" s="314">
        <v>7</v>
      </c>
      <c r="DT14" s="314">
        <v>10.5</v>
      </c>
      <c r="DU14" s="314">
        <v>13</v>
      </c>
      <c r="DV14" s="314">
        <v>7.5</v>
      </c>
      <c r="DW14" s="314">
        <v>7.5</v>
      </c>
      <c r="DX14" s="314">
        <v>8.5</v>
      </c>
      <c r="DY14" s="314">
        <v>13</v>
      </c>
      <c r="DZ14" s="314">
        <v>14.5</v>
      </c>
      <c r="EA14" s="314">
        <v>10</v>
      </c>
      <c r="EB14" s="314">
        <v>9</v>
      </c>
      <c r="EC14" s="314">
        <v>9</v>
      </c>
      <c r="ED14" s="314">
        <v>6</v>
      </c>
      <c r="EE14" s="314">
        <v>9.5</v>
      </c>
      <c r="EF14" s="314">
        <v>9</v>
      </c>
      <c r="EG14" s="314">
        <v>15</v>
      </c>
      <c r="EH14" s="314">
        <v>12.5</v>
      </c>
      <c r="EI14" s="314">
        <v>15</v>
      </c>
      <c r="EJ14" s="314">
        <v>15</v>
      </c>
      <c r="EK14" s="314">
        <v>15</v>
      </c>
      <c r="EL14" s="314">
        <v>15</v>
      </c>
      <c r="EM14" s="314">
        <v>15</v>
      </c>
      <c r="EN14" s="314">
        <v>15</v>
      </c>
      <c r="EO14" s="314">
        <v>15</v>
      </c>
      <c r="EP14" s="314">
        <v>15</v>
      </c>
      <c r="EQ14" s="314">
        <v>15</v>
      </c>
      <c r="ER14" s="314">
        <v>17.5</v>
      </c>
      <c r="ES14" s="314">
        <v>12.5</v>
      </c>
      <c r="ET14" s="314">
        <v>12.5</v>
      </c>
      <c r="EU14" s="314">
        <v>12.5</v>
      </c>
      <c r="EV14" s="314">
        <v>12.5</v>
      </c>
      <c r="EW14" s="314">
        <v>12.5</v>
      </c>
      <c r="EX14" s="314">
        <v>12.5</v>
      </c>
      <c r="EY14" s="314">
        <v>12.5</v>
      </c>
      <c r="EZ14" s="314">
        <v>12.5</v>
      </c>
      <c r="FA14" s="314">
        <v>12.5</v>
      </c>
      <c r="FB14" s="314">
        <v>16.5</v>
      </c>
      <c r="FC14" s="314">
        <v>12.5</v>
      </c>
      <c r="FD14" s="314">
        <v>12.5</v>
      </c>
      <c r="FE14" s="314">
        <v>12.5</v>
      </c>
      <c r="FF14" s="314">
        <v>12.5</v>
      </c>
      <c r="FG14" s="314">
        <v>12.5</v>
      </c>
      <c r="FH14" s="314">
        <v>12.5</v>
      </c>
      <c r="FI14" s="314">
        <v>12.5</v>
      </c>
      <c r="FJ14" s="314">
        <v>12.5</v>
      </c>
      <c r="FK14" s="314">
        <v>12.5</v>
      </c>
      <c r="FL14" s="314">
        <v>12.5</v>
      </c>
      <c r="FM14" s="314">
        <v>12.5</v>
      </c>
      <c r="FN14" s="314">
        <v>12.5</v>
      </c>
      <c r="FO14" s="314">
        <v>12.5</v>
      </c>
      <c r="FP14" s="314">
        <v>12.5</v>
      </c>
      <c r="FQ14" s="314">
        <v>12.5</v>
      </c>
      <c r="FR14" s="314">
        <v>12.5</v>
      </c>
      <c r="FS14" s="314">
        <v>12.5</v>
      </c>
      <c r="FT14" s="314">
        <v>12.5</v>
      </c>
      <c r="FU14" s="314">
        <v>12.5</v>
      </c>
      <c r="FV14" s="314">
        <v>12.5</v>
      </c>
      <c r="FW14" s="314">
        <v>12.5</v>
      </c>
      <c r="FX14" s="314">
        <v>12.5</v>
      </c>
      <c r="FY14" s="314">
        <v>12.5</v>
      </c>
      <c r="FZ14" s="314">
        <v>12.5</v>
      </c>
      <c r="GA14" s="314">
        <v>15</v>
      </c>
      <c r="GB14" s="314">
        <v>15</v>
      </c>
      <c r="GC14" s="314">
        <v>12.5</v>
      </c>
      <c r="GD14" s="314">
        <v>17.5</v>
      </c>
      <c r="GE14" s="314">
        <v>15</v>
      </c>
      <c r="GF14" s="314">
        <v>15</v>
      </c>
      <c r="GG14" s="314">
        <v>15</v>
      </c>
      <c r="GH14" s="314">
        <v>12.5</v>
      </c>
      <c r="GI14" s="314">
        <v>12.5</v>
      </c>
      <c r="GJ14" s="314">
        <v>10</v>
      </c>
      <c r="GK14" s="314">
        <v>15</v>
      </c>
      <c r="GL14" s="314">
        <v>12.5</v>
      </c>
      <c r="GM14" s="314">
        <v>12.5</v>
      </c>
      <c r="GN14" s="314">
        <v>10</v>
      </c>
      <c r="GO14" s="314">
        <v>12.5</v>
      </c>
      <c r="GP14" s="314">
        <v>10</v>
      </c>
      <c r="GQ14" s="314">
        <v>12.5</v>
      </c>
      <c r="GR14" s="314">
        <v>15</v>
      </c>
      <c r="GS14" s="314">
        <v>12.5</v>
      </c>
      <c r="GT14" s="314">
        <v>12.5</v>
      </c>
      <c r="GU14" s="314">
        <v>12.5</v>
      </c>
      <c r="GV14" s="314">
        <v>12.5</v>
      </c>
      <c r="GW14" s="314">
        <v>12.5</v>
      </c>
      <c r="GX14" s="314">
        <v>12.5</v>
      </c>
      <c r="GY14" s="314">
        <v>12.5</v>
      </c>
      <c r="GZ14" s="314">
        <v>15</v>
      </c>
      <c r="HA14" s="314">
        <v>15</v>
      </c>
      <c r="HB14" s="314">
        <v>15</v>
      </c>
      <c r="HC14" s="314">
        <v>10</v>
      </c>
      <c r="HD14" s="314">
        <v>12.5</v>
      </c>
      <c r="HE14" s="314">
        <v>12.5</v>
      </c>
      <c r="HF14" s="314">
        <v>12.5</v>
      </c>
      <c r="HG14" s="314">
        <v>12.5</v>
      </c>
      <c r="HH14" s="314">
        <v>12.5</v>
      </c>
      <c r="HI14" s="314">
        <v>12.5</v>
      </c>
      <c r="HJ14" s="314">
        <v>12.5</v>
      </c>
      <c r="HK14" s="314">
        <v>12.5</v>
      </c>
      <c r="HL14" s="314">
        <v>12.5</v>
      </c>
      <c r="HM14" s="314">
        <v>12.5</v>
      </c>
      <c r="HN14" s="314">
        <v>12.5</v>
      </c>
      <c r="HO14" s="314">
        <v>12.5</v>
      </c>
      <c r="HP14" s="314">
        <v>12.5</v>
      </c>
      <c r="HQ14" s="314">
        <v>12.5</v>
      </c>
      <c r="HR14" s="314">
        <v>12.5</v>
      </c>
      <c r="HS14" s="314">
        <v>12.5</v>
      </c>
      <c r="HT14" s="314">
        <v>12.5</v>
      </c>
      <c r="HU14" s="314">
        <v>12.5</v>
      </c>
      <c r="HV14" s="314">
        <v>7.5</v>
      </c>
      <c r="HW14" s="314">
        <v>7.5</v>
      </c>
      <c r="HX14" s="314">
        <v>7.5</v>
      </c>
      <c r="HY14" s="314">
        <v>7.5</v>
      </c>
      <c r="HZ14" s="314">
        <v>7.5</v>
      </c>
      <c r="IA14" s="314">
        <v>7.5</v>
      </c>
      <c r="IB14" s="314">
        <v>7.5</v>
      </c>
      <c r="IC14" s="314">
        <v>7.5</v>
      </c>
      <c r="ID14" s="314">
        <v>7.5</v>
      </c>
      <c r="IE14" s="314">
        <v>7.5</v>
      </c>
      <c r="IF14" s="314">
        <v>7.5</v>
      </c>
      <c r="IG14" s="314">
        <v>5</v>
      </c>
      <c r="IH14" s="314">
        <v>5</v>
      </c>
      <c r="II14" s="315">
        <v>5</v>
      </c>
      <c r="IJ14" s="297">
        <v>5</v>
      </c>
      <c r="IK14" s="297">
        <v>5</v>
      </c>
      <c r="IL14" s="297">
        <v>5</v>
      </c>
      <c r="IM14" s="297">
        <v>5</v>
      </c>
      <c r="IN14" s="297">
        <v>5</v>
      </c>
      <c r="IO14" s="297">
        <v>5</v>
      </c>
      <c r="IP14" s="297">
        <v>5</v>
      </c>
      <c r="IQ14" s="297">
        <v>5</v>
      </c>
      <c r="IR14" s="337">
        <f>AVERAGE([1]CongestionIndex!$C$115:$D$115)</f>
        <v>5</v>
      </c>
      <c r="IS14" s="297">
        <v>5</v>
      </c>
      <c r="IT14" s="297">
        <v>5</v>
      </c>
      <c r="IU14" s="297">
        <v>5</v>
      </c>
      <c r="IV14" s="297">
        <v>5</v>
      </c>
      <c r="IW14" s="297">
        <v>5</v>
      </c>
      <c r="IX14" s="297">
        <v>5</v>
      </c>
      <c r="IY14" s="297">
        <v>5</v>
      </c>
      <c r="IZ14" s="297">
        <v>5</v>
      </c>
      <c r="JA14" s="297">
        <v>5</v>
      </c>
      <c r="JB14" s="297">
        <v>5</v>
      </c>
      <c r="JC14" s="297">
        <v>5</v>
      </c>
      <c r="JD14" s="297">
        <v>7.5</v>
      </c>
      <c r="JE14" s="297">
        <v>7.5</v>
      </c>
      <c r="JF14" s="297">
        <v>7.5</v>
      </c>
      <c r="JG14" s="297">
        <v>7.5</v>
      </c>
      <c r="JH14" s="297">
        <v>7.5</v>
      </c>
      <c r="JI14" s="297">
        <v>7.5</v>
      </c>
      <c r="JJ14" s="297">
        <v>7.5</v>
      </c>
      <c r="JK14" s="297">
        <v>7.5</v>
      </c>
      <c r="JL14" s="297">
        <v>7.5</v>
      </c>
      <c r="JM14" s="297">
        <v>7.5</v>
      </c>
      <c r="JN14" s="297">
        <v>7.5</v>
      </c>
      <c r="JO14" s="297">
        <v>7.5</v>
      </c>
      <c r="JP14" s="297">
        <v>7.5</v>
      </c>
      <c r="JQ14" s="297">
        <v>7.5</v>
      </c>
      <c r="JR14" s="297">
        <v>7.5</v>
      </c>
      <c r="JS14" s="297">
        <v>6</v>
      </c>
      <c r="JT14" s="297">
        <v>7.5</v>
      </c>
      <c r="JU14" s="297">
        <v>7.5</v>
      </c>
      <c r="JV14" s="297">
        <v>7.5</v>
      </c>
      <c r="JW14" s="297">
        <v>7</v>
      </c>
      <c r="JX14" s="297">
        <f>AVERAGE(CongestionIndex!$C$115:$D$115)</f>
        <v>7.5</v>
      </c>
      <c r="JY14" s="297">
        <f>SUM(JX12:JX26)/15</f>
        <v>3.4666666666666668</v>
      </c>
      <c r="JZ14" s="297">
        <f>SUM(JW12:JW26)/15</f>
        <v>4.0666666666666664</v>
      </c>
      <c r="KA14" s="297">
        <f>JY14-JZ14</f>
        <v>-0.59999999999999964</v>
      </c>
    </row>
    <row r="15" spans="1:288" s="154" customFormat="1" ht="11" x14ac:dyDescent="0.15">
      <c r="A15" s="303" t="s">
        <v>28</v>
      </c>
      <c r="B15" s="305">
        <v>4</v>
      </c>
      <c r="C15" s="305">
        <v>2</v>
      </c>
      <c r="D15" s="305">
        <v>4</v>
      </c>
      <c r="E15" s="305">
        <v>0.5</v>
      </c>
      <c r="F15" s="305">
        <v>0.5</v>
      </c>
      <c r="G15" s="305">
        <v>0.5</v>
      </c>
      <c r="H15" s="305">
        <v>0.5</v>
      </c>
      <c r="I15" s="305">
        <v>4.5</v>
      </c>
      <c r="J15" s="305">
        <v>6</v>
      </c>
      <c r="K15" s="305">
        <v>5</v>
      </c>
      <c r="L15" s="305">
        <v>2.5</v>
      </c>
      <c r="M15" s="305">
        <v>2</v>
      </c>
      <c r="N15" s="305">
        <v>6</v>
      </c>
      <c r="O15" s="305">
        <v>14.5</v>
      </c>
      <c r="P15" s="305">
        <v>12</v>
      </c>
      <c r="Q15" s="305">
        <v>8.5</v>
      </c>
      <c r="R15" s="305">
        <v>6</v>
      </c>
      <c r="S15" s="305">
        <v>4</v>
      </c>
      <c r="T15" s="305">
        <v>4</v>
      </c>
      <c r="U15" s="305">
        <v>4</v>
      </c>
      <c r="V15" s="305">
        <v>5.5</v>
      </c>
      <c r="W15" s="305">
        <v>3.5</v>
      </c>
      <c r="X15" s="305">
        <v>4.5</v>
      </c>
      <c r="Y15" s="305">
        <v>2</v>
      </c>
      <c r="Z15" s="305">
        <v>1.5</v>
      </c>
      <c r="AA15" s="305">
        <v>1.5</v>
      </c>
      <c r="AB15" s="305">
        <v>0</v>
      </c>
      <c r="AC15" s="305">
        <v>3</v>
      </c>
      <c r="AD15" s="305">
        <v>2.5</v>
      </c>
      <c r="AE15" s="305">
        <v>2</v>
      </c>
      <c r="AF15" s="305">
        <v>2</v>
      </c>
      <c r="AG15" s="305">
        <v>5</v>
      </c>
      <c r="AH15" s="305">
        <v>6</v>
      </c>
      <c r="AI15" s="305">
        <v>6</v>
      </c>
      <c r="AJ15" s="305">
        <v>5</v>
      </c>
      <c r="AK15" s="305">
        <v>5</v>
      </c>
      <c r="AL15" s="305">
        <v>5.5</v>
      </c>
      <c r="AM15" s="305">
        <v>4</v>
      </c>
      <c r="AN15" s="305">
        <v>3.5</v>
      </c>
      <c r="AO15" s="305">
        <v>2.5</v>
      </c>
      <c r="AP15" s="305">
        <v>2.5</v>
      </c>
      <c r="AQ15" s="305">
        <v>3.5</v>
      </c>
      <c r="AR15" s="305">
        <v>3.5</v>
      </c>
      <c r="AS15" s="305">
        <v>3.5</v>
      </c>
      <c r="AT15" s="305">
        <v>3</v>
      </c>
      <c r="AU15" s="305">
        <v>3.5</v>
      </c>
      <c r="AV15" s="305">
        <v>3.5</v>
      </c>
      <c r="AW15" s="305">
        <v>3</v>
      </c>
      <c r="AX15" s="305">
        <v>1.5</v>
      </c>
      <c r="AY15" s="305">
        <v>5</v>
      </c>
      <c r="AZ15" s="305">
        <v>2</v>
      </c>
      <c r="BA15" s="305">
        <v>2.5</v>
      </c>
      <c r="BB15" s="305">
        <v>4</v>
      </c>
      <c r="BC15" s="305">
        <v>3.5</v>
      </c>
      <c r="BD15" s="305">
        <v>4</v>
      </c>
      <c r="BE15" s="305">
        <v>4</v>
      </c>
      <c r="BF15" s="305">
        <v>3</v>
      </c>
      <c r="BG15" s="305">
        <v>2</v>
      </c>
      <c r="BH15" s="305">
        <v>2.5</v>
      </c>
      <c r="BI15" s="305">
        <v>5.5</v>
      </c>
      <c r="BJ15" s="305">
        <v>2.5</v>
      </c>
      <c r="BK15" s="305">
        <v>5</v>
      </c>
      <c r="BL15" s="305">
        <v>4</v>
      </c>
      <c r="BM15" s="305">
        <v>6.5</v>
      </c>
      <c r="BN15" s="305">
        <v>2.5</v>
      </c>
      <c r="BO15" s="305">
        <v>0.5</v>
      </c>
      <c r="BP15" s="305">
        <v>0.5</v>
      </c>
      <c r="BQ15" s="305">
        <v>2</v>
      </c>
      <c r="BR15" s="305">
        <v>2.5</v>
      </c>
      <c r="BS15" s="305">
        <v>1.5</v>
      </c>
      <c r="BT15" s="305">
        <v>4.5</v>
      </c>
      <c r="BU15" s="305">
        <v>3</v>
      </c>
      <c r="BV15" s="305">
        <v>3.5</v>
      </c>
      <c r="BW15" s="305">
        <v>3</v>
      </c>
      <c r="BX15" s="305">
        <v>3.5</v>
      </c>
      <c r="BY15" s="305">
        <v>4.5</v>
      </c>
      <c r="BZ15" s="305">
        <v>4</v>
      </c>
      <c r="CA15" s="305">
        <v>5</v>
      </c>
      <c r="CB15" s="305">
        <v>7</v>
      </c>
      <c r="CC15" s="305">
        <v>7.5</v>
      </c>
      <c r="CD15" s="305">
        <v>5</v>
      </c>
      <c r="CE15" s="305">
        <v>2.5</v>
      </c>
      <c r="CF15" s="305">
        <v>1</v>
      </c>
      <c r="CG15" s="305">
        <v>3</v>
      </c>
      <c r="CH15" s="305">
        <v>2</v>
      </c>
      <c r="CI15" s="305">
        <v>2</v>
      </c>
      <c r="CJ15" s="305">
        <v>2</v>
      </c>
      <c r="CK15" s="305">
        <v>2.5</v>
      </c>
      <c r="CL15" s="305">
        <v>1</v>
      </c>
      <c r="CM15" s="305">
        <v>2</v>
      </c>
      <c r="CN15" s="305">
        <v>1.5</v>
      </c>
      <c r="CO15" s="305">
        <v>3.5</v>
      </c>
      <c r="CP15" s="305">
        <v>0</v>
      </c>
      <c r="CQ15" s="305">
        <v>2</v>
      </c>
      <c r="CR15" s="305">
        <v>2.5</v>
      </c>
      <c r="CS15" s="305">
        <v>2.5</v>
      </c>
      <c r="CT15" s="305">
        <v>3.5</v>
      </c>
      <c r="CU15" s="305">
        <v>3</v>
      </c>
      <c r="CV15" s="305">
        <v>4</v>
      </c>
      <c r="CW15" s="305">
        <v>2.5</v>
      </c>
      <c r="CX15" s="305">
        <v>3.5</v>
      </c>
      <c r="CY15" s="305">
        <v>2.5</v>
      </c>
      <c r="CZ15" s="305">
        <v>2</v>
      </c>
      <c r="DA15" s="305">
        <v>2</v>
      </c>
      <c r="DB15" s="305">
        <v>2.5</v>
      </c>
      <c r="DC15" s="305">
        <v>2.5</v>
      </c>
      <c r="DD15" s="305">
        <v>3.5</v>
      </c>
      <c r="DE15" s="305">
        <v>0</v>
      </c>
      <c r="DF15" s="305">
        <v>4.5</v>
      </c>
      <c r="DG15" s="305">
        <v>3</v>
      </c>
      <c r="DH15" s="305">
        <v>7.5</v>
      </c>
      <c r="DI15" s="305">
        <v>3</v>
      </c>
      <c r="DJ15" s="305">
        <v>4</v>
      </c>
      <c r="DK15" s="305">
        <v>4</v>
      </c>
      <c r="DL15" s="305">
        <v>8</v>
      </c>
      <c r="DM15" s="305">
        <v>3</v>
      </c>
      <c r="DN15" s="305">
        <v>2.5</v>
      </c>
      <c r="DO15" s="305">
        <v>6.5</v>
      </c>
      <c r="DP15" s="305">
        <v>3.5</v>
      </c>
      <c r="DQ15" s="305">
        <v>8</v>
      </c>
      <c r="DR15" s="305">
        <v>5.5</v>
      </c>
      <c r="DS15" s="305">
        <v>5.5</v>
      </c>
      <c r="DT15" s="305">
        <v>6</v>
      </c>
      <c r="DU15" s="305">
        <v>6</v>
      </c>
      <c r="DV15" s="305">
        <v>7.5</v>
      </c>
      <c r="DW15" s="305">
        <v>8.5</v>
      </c>
      <c r="DX15" s="305">
        <v>9</v>
      </c>
      <c r="DY15" s="305">
        <v>9</v>
      </c>
      <c r="DZ15" s="305">
        <v>4</v>
      </c>
      <c r="EA15" s="305">
        <v>4</v>
      </c>
      <c r="EB15" s="305">
        <v>4</v>
      </c>
      <c r="EC15" s="305">
        <v>4.5</v>
      </c>
      <c r="ED15" s="305">
        <v>6</v>
      </c>
      <c r="EE15" s="305">
        <v>9</v>
      </c>
      <c r="EF15" s="305">
        <v>7</v>
      </c>
      <c r="EG15" s="305">
        <v>6</v>
      </c>
      <c r="EH15" s="305">
        <v>7</v>
      </c>
      <c r="EI15" s="305">
        <v>10.5</v>
      </c>
      <c r="EJ15" s="305">
        <v>7</v>
      </c>
      <c r="EK15" s="305">
        <v>4.5</v>
      </c>
      <c r="EL15" s="305">
        <v>6</v>
      </c>
      <c r="EM15" s="305">
        <v>4.5</v>
      </c>
      <c r="EN15" s="305">
        <v>5.5</v>
      </c>
      <c r="EO15" s="305">
        <v>4.5</v>
      </c>
      <c r="EP15" s="305">
        <v>5.5</v>
      </c>
      <c r="EQ15" s="305">
        <v>7</v>
      </c>
      <c r="ER15" s="305">
        <v>2.5</v>
      </c>
      <c r="ES15" s="305">
        <v>4</v>
      </c>
      <c r="ET15" s="305">
        <v>5</v>
      </c>
      <c r="EU15" s="305">
        <v>4.5</v>
      </c>
      <c r="EV15" s="305">
        <v>5</v>
      </c>
      <c r="EW15" s="305">
        <v>5.5</v>
      </c>
      <c r="EX15" s="305">
        <v>5.5</v>
      </c>
      <c r="EY15" s="305">
        <v>7</v>
      </c>
      <c r="EZ15" s="305">
        <v>7</v>
      </c>
      <c r="FA15" s="305">
        <v>7.5</v>
      </c>
      <c r="FB15" s="305">
        <v>7.5</v>
      </c>
      <c r="FC15" s="305">
        <v>3.5</v>
      </c>
      <c r="FD15" s="305">
        <v>5.5</v>
      </c>
      <c r="FE15" s="305">
        <v>4.5</v>
      </c>
      <c r="FF15" s="305">
        <v>4</v>
      </c>
      <c r="FG15" s="305">
        <v>7</v>
      </c>
      <c r="FH15" s="305">
        <v>10.5</v>
      </c>
      <c r="FI15" s="305">
        <v>14.5</v>
      </c>
      <c r="FJ15" s="305">
        <v>6.5</v>
      </c>
      <c r="FK15" s="305">
        <v>6</v>
      </c>
      <c r="FL15" s="305">
        <v>7</v>
      </c>
      <c r="FM15" s="305">
        <v>4.5</v>
      </c>
      <c r="FN15" s="305">
        <v>5.5</v>
      </c>
      <c r="FO15" s="305">
        <v>7</v>
      </c>
      <c r="FP15" s="305">
        <v>4</v>
      </c>
      <c r="FQ15" s="305">
        <v>4</v>
      </c>
      <c r="FR15" s="305">
        <v>4.5</v>
      </c>
      <c r="FS15" s="305">
        <v>8</v>
      </c>
      <c r="FT15" s="305">
        <v>4</v>
      </c>
      <c r="FU15" s="305">
        <v>5</v>
      </c>
      <c r="FV15" s="305">
        <v>4.5</v>
      </c>
      <c r="FW15" s="305">
        <v>7</v>
      </c>
      <c r="FX15" s="305">
        <v>7</v>
      </c>
      <c r="FY15" s="305">
        <v>5</v>
      </c>
      <c r="FZ15" s="305">
        <v>3</v>
      </c>
      <c r="GA15" s="305">
        <v>3.5</v>
      </c>
      <c r="GB15" s="305">
        <v>4</v>
      </c>
      <c r="GC15" s="305">
        <v>4.5</v>
      </c>
      <c r="GD15" s="305">
        <v>5</v>
      </c>
      <c r="GE15" s="305">
        <v>4.5</v>
      </c>
      <c r="GF15" s="305">
        <v>4.5</v>
      </c>
      <c r="GG15" s="305">
        <v>4</v>
      </c>
      <c r="GH15" s="305">
        <v>4</v>
      </c>
      <c r="GI15" s="305">
        <v>4</v>
      </c>
      <c r="GJ15" s="305">
        <v>3</v>
      </c>
      <c r="GK15" s="305">
        <v>3.5</v>
      </c>
      <c r="GL15" s="305">
        <v>3.5</v>
      </c>
      <c r="GM15" s="305">
        <v>5</v>
      </c>
      <c r="GN15" s="305">
        <v>4.5</v>
      </c>
      <c r="GO15" s="305">
        <v>4.5</v>
      </c>
      <c r="GP15" s="305">
        <v>5</v>
      </c>
      <c r="GQ15" s="305">
        <v>3.5</v>
      </c>
      <c r="GR15" s="305">
        <v>3.5</v>
      </c>
      <c r="GS15" s="305">
        <v>4.5</v>
      </c>
      <c r="GT15" s="305">
        <v>4.5</v>
      </c>
      <c r="GU15" s="305">
        <v>4.5</v>
      </c>
      <c r="GV15" s="305">
        <v>4.5</v>
      </c>
      <c r="GW15" s="305">
        <v>4.5</v>
      </c>
      <c r="GX15" s="305">
        <v>4.5</v>
      </c>
      <c r="GY15" s="305">
        <v>4.5</v>
      </c>
      <c r="GZ15" s="305">
        <v>4.5</v>
      </c>
      <c r="HA15" s="305">
        <v>4.5</v>
      </c>
      <c r="HB15" s="305">
        <v>4.5</v>
      </c>
      <c r="HC15" s="305">
        <v>4.5</v>
      </c>
      <c r="HD15" s="305">
        <v>4.5</v>
      </c>
      <c r="HE15" s="305">
        <v>4.5</v>
      </c>
      <c r="HF15" s="305">
        <v>2.5</v>
      </c>
      <c r="HG15" s="305">
        <v>4.5</v>
      </c>
      <c r="HH15" s="305">
        <v>4.5</v>
      </c>
      <c r="HI15" s="305">
        <v>5</v>
      </c>
      <c r="HJ15" s="305">
        <v>4.5</v>
      </c>
      <c r="HK15" s="305">
        <v>4.5</v>
      </c>
      <c r="HL15" s="305">
        <v>4</v>
      </c>
      <c r="HM15" s="305">
        <v>4.5</v>
      </c>
      <c r="HN15" s="305">
        <v>4.5</v>
      </c>
      <c r="HO15" s="305">
        <v>3.5</v>
      </c>
      <c r="HP15" s="305">
        <v>3.5</v>
      </c>
      <c r="HQ15" s="305">
        <v>3.5</v>
      </c>
      <c r="HR15" s="305">
        <v>5</v>
      </c>
      <c r="HS15" s="305">
        <v>5</v>
      </c>
      <c r="HT15" s="305">
        <v>5</v>
      </c>
      <c r="HU15" s="305">
        <v>3.5</v>
      </c>
      <c r="HV15" s="305">
        <v>3.5</v>
      </c>
      <c r="HW15" s="305">
        <v>3.5</v>
      </c>
      <c r="HX15" s="305">
        <v>4</v>
      </c>
      <c r="HY15" s="305">
        <v>7.5</v>
      </c>
      <c r="HZ15" s="305">
        <v>7.5</v>
      </c>
      <c r="IA15" s="305">
        <v>7.5</v>
      </c>
      <c r="IB15" s="305">
        <v>6</v>
      </c>
      <c r="IC15" s="305">
        <v>6</v>
      </c>
      <c r="ID15" s="305">
        <v>6</v>
      </c>
      <c r="IE15" s="305">
        <v>6</v>
      </c>
      <c r="IF15" s="305">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f>AVERAGE(CongestionIndex!$C$116:$D$116)</f>
        <v>6</v>
      </c>
      <c r="JY15" s="312"/>
      <c r="JZ15" s="313"/>
      <c r="KA15" s="313"/>
    </row>
    <row r="16" spans="1:288" s="61" customFormat="1" ht="11" x14ac:dyDescent="0.1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5">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f>AVERAGE(CongestionIndex!$C$117:$D$117)</f>
        <v>2.5</v>
      </c>
      <c r="JY16" s="149"/>
      <c r="JZ16" s="156"/>
      <c r="KA16" s="162"/>
    </row>
    <row r="17" spans="1:287" s="61" customFormat="1" ht="11" x14ac:dyDescent="0.1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5">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f>AVERAGE(CongestionIndex!$C$118:$D$118)</f>
        <v>2.5</v>
      </c>
      <c r="JY17" s="149"/>
      <c r="JZ17" s="156"/>
      <c r="KA17" s="152"/>
    </row>
    <row r="18" spans="1:287" s="61" customFormat="1" ht="11" x14ac:dyDescent="0.1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5">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f>AVERAGE(CongestionIndex!$C$119:$D$119)</f>
        <v>7</v>
      </c>
      <c r="JY18" s="149"/>
      <c r="JZ18" s="156"/>
      <c r="KA18" s="152"/>
    </row>
    <row r="19" spans="1:287" s="61" customFormat="1" ht="11" x14ac:dyDescent="0.1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5">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f>AVERAGE(CongestionIndex!$C$120:$D$120)</f>
        <v>6</v>
      </c>
      <c r="JY19" s="149"/>
      <c r="JZ19" s="156"/>
      <c r="KA19" s="152"/>
    </row>
    <row r="20" spans="1:287" s="61" customFormat="1" ht="11" x14ac:dyDescent="0.1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5">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f>AVERAGE(CongestionIndex!$C$121:$D$121)</f>
        <v>4</v>
      </c>
      <c r="JY20" s="149"/>
      <c r="JZ20" s="156"/>
      <c r="KA20" s="152"/>
    </row>
    <row r="21" spans="1:287" s="61" customFormat="1" ht="11" x14ac:dyDescent="0.1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5">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f>AVERAGE(CongestionIndex!$C$122:$D$122)</f>
        <v>2</v>
      </c>
      <c r="JY21" s="149"/>
      <c r="JZ21" s="156"/>
      <c r="KA21" s="152"/>
    </row>
    <row r="22" spans="1:287" s="61" customFormat="1" ht="11" x14ac:dyDescent="0.1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5">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f>AVERAGE(CongestionIndex!$C$123:$D$123)</f>
        <v>1.5</v>
      </c>
      <c r="JY22" s="149"/>
      <c r="JZ22" s="156"/>
      <c r="KA22" s="152"/>
    </row>
    <row r="23" spans="1:287" s="61" customFormat="1" ht="11" x14ac:dyDescent="0.1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5">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f>AVERAGE(CongestionIndex!$C$124:$D$124)</f>
        <v>7.5</v>
      </c>
      <c r="JY23" s="149"/>
      <c r="JZ23" s="156"/>
      <c r="KA23" s="152"/>
    </row>
    <row r="24" spans="1:287" s="61" customFormat="1" ht="11" x14ac:dyDescent="0.1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5">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f>AVERAGE(CongestionIndex!$C$125:$D$125)</f>
        <v>1</v>
      </c>
      <c r="JY24" s="149"/>
      <c r="JZ24" s="156"/>
      <c r="KA24" s="152"/>
    </row>
    <row r="25" spans="1:287" s="61" customFormat="1" ht="11" x14ac:dyDescent="0.1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5">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f>AVERAGE(CongestionIndex!$C$126:$D$126)</f>
        <v>1</v>
      </c>
      <c r="JY25" s="149"/>
      <c r="JZ25" s="156"/>
      <c r="KA25" s="158"/>
    </row>
    <row r="26" spans="1:287" s="61" customFormat="1" ht="11" x14ac:dyDescent="0.1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5">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f>AVERAGE(CongestionIndex!$C$127:$D$127)</f>
        <v>0</v>
      </c>
      <c r="JY26" s="149"/>
      <c r="JZ26" s="156"/>
      <c r="KA26" s="158"/>
    </row>
    <row r="27" spans="1:287" s="11" customFormat="1" x14ac:dyDescent="0.15">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3"/>
      <c r="JY27" s="151"/>
      <c r="JZ27" s="157"/>
      <c r="KA27" s="159"/>
    </row>
    <row r="28" spans="1:287" s="11" customFormat="1" ht="11" x14ac:dyDescent="0.15">
      <c r="A28" s="58" t="s">
        <v>55</v>
      </c>
      <c r="IR28" s="333"/>
      <c r="JY28" s="150"/>
      <c r="JZ28" s="157"/>
      <c r="KA28" s="159"/>
    </row>
    <row r="29" spans="1:287" s="61" customFormat="1" ht="11" x14ac:dyDescent="0.1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5">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f>AVERAGE(CongestionIndex!$C$131:$D$131)</f>
        <v>1.5</v>
      </c>
      <c r="JY29" s="149"/>
      <c r="JZ29" s="156"/>
      <c r="KA29" s="158"/>
    </row>
    <row r="30" spans="1:287" s="160" customFormat="1" ht="11" x14ac:dyDescent="0.1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6">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f>AVERAGE(CongestionIndex!$C$132:$D$132)</f>
        <v>1</v>
      </c>
      <c r="JY30" s="310"/>
      <c r="JZ30" s="311"/>
      <c r="KA30" s="316"/>
    </row>
    <row r="31" spans="1:287" s="309" customFormat="1" x14ac:dyDescent="0.15">
      <c r="A31" s="307" t="s">
        <v>60</v>
      </c>
      <c r="B31" s="314">
        <v>0</v>
      </c>
      <c r="C31" s="314">
        <v>0</v>
      </c>
      <c r="D31" s="314">
        <v>0</v>
      </c>
      <c r="E31" s="314">
        <v>0</v>
      </c>
      <c r="F31" s="314">
        <v>0</v>
      </c>
      <c r="G31" s="314">
        <v>0</v>
      </c>
      <c r="H31" s="314">
        <v>0</v>
      </c>
      <c r="I31" s="314">
        <v>0</v>
      </c>
      <c r="J31" s="314">
        <v>0</v>
      </c>
      <c r="K31" s="314">
        <v>0</v>
      </c>
      <c r="L31" s="314">
        <v>0</v>
      </c>
      <c r="M31" s="314">
        <v>0</v>
      </c>
      <c r="N31" s="314">
        <v>0</v>
      </c>
      <c r="O31" s="314">
        <v>0</v>
      </c>
      <c r="P31" s="314">
        <v>0</v>
      </c>
      <c r="Q31" s="314">
        <v>0</v>
      </c>
      <c r="R31" s="314">
        <v>0</v>
      </c>
      <c r="S31" s="314">
        <v>0</v>
      </c>
      <c r="T31" s="314">
        <v>0</v>
      </c>
      <c r="U31" s="314">
        <v>0</v>
      </c>
      <c r="V31" s="314">
        <v>0</v>
      </c>
      <c r="W31" s="314">
        <v>0</v>
      </c>
      <c r="X31" s="314">
        <v>0</v>
      </c>
      <c r="Y31" s="314">
        <v>0</v>
      </c>
      <c r="Z31" s="314">
        <v>0</v>
      </c>
      <c r="AA31" s="314">
        <v>0</v>
      </c>
      <c r="AB31" s="314">
        <v>0</v>
      </c>
      <c r="AC31" s="314">
        <v>0</v>
      </c>
      <c r="AD31" s="314">
        <v>0</v>
      </c>
      <c r="AE31" s="314">
        <v>0</v>
      </c>
      <c r="AF31" s="314">
        <v>0</v>
      </c>
      <c r="AG31" s="314">
        <v>0</v>
      </c>
      <c r="AH31" s="314">
        <v>0</v>
      </c>
      <c r="AI31" s="314">
        <v>0</v>
      </c>
      <c r="AJ31" s="314">
        <v>0</v>
      </c>
      <c r="AK31" s="314">
        <v>0</v>
      </c>
      <c r="AL31" s="314">
        <v>0</v>
      </c>
      <c r="AM31" s="314">
        <v>0</v>
      </c>
      <c r="AN31" s="314">
        <v>0</v>
      </c>
      <c r="AO31" s="314">
        <v>0</v>
      </c>
      <c r="AP31" s="314">
        <v>0</v>
      </c>
      <c r="AQ31" s="314">
        <v>0</v>
      </c>
      <c r="AR31" s="314">
        <v>0</v>
      </c>
      <c r="AS31" s="314">
        <v>0</v>
      </c>
      <c r="AT31" s="314">
        <v>0</v>
      </c>
      <c r="AU31" s="314">
        <v>0</v>
      </c>
      <c r="AV31" s="314">
        <v>0</v>
      </c>
      <c r="AW31" s="314">
        <v>0</v>
      </c>
      <c r="AX31" s="314">
        <v>0</v>
      </c>
      <c r="AY31" s="314">
        <v>0</v>
      </c>
      <c r="AZ31" s="314">
        <v>0</v>
      </c>
      <c r="BA31" s="314">
        <v>0</v>
      </c>
      <c r="BB31" s="314" t="s">
        <v>622</v>
      </c>
      <c r="BC31" s="314">
        <v>0</v>
      </c>
      <c r="BD31" s="314">
        <v>0</v>
      </c>
      <c r="BE31" s="314">
        <v>0</v>
      </c>
      <c r="BF31" s="314">
        <v>0</v>
      </c>
      <c r="BG31" s="314">
        <v>0</v>
      </c>
      <c r="BH31" s="314">
        <v>0</v>
      </c>
      <c r="BI31" s="314">
        <v>0</v>
      </c>
      <c r="BJ31" s="314">
        <v>0</v>
      </c>
      <c r="BK31" s="314">
        <v>0</v>
      </c>
      <c r="BL31" s="314">
        <v>0</v>
      </c>
      <c r="BM31" s="314">
        <v>0</v>
      </c>
      <c r="BN31" s="314">
        <v>0</v>
      </c>
      <c r="BO31" s="314">
        <v>0</v>
      </c>
      <c r="BP31" s="314">
        <v>0</v>
      </c>
      <c r="BQ31" s="314">
        <v>0</v>
      </c>
      <c r="BR31" s="314">
        <v>0</v>
      </c>
      <c r="BS31" s="314">
        <v>0</v>
      </c>
      <c r="BT31" s="314">
        <v>0</v>
      </c>
      <c r="BU31" s="314">
        <v>0</v>
      </c>
      <c r="BV31" s="314">
        <v>0</v>
      </c>
      <c r="BW31" s="314">
        <v>0</v>
      </c>
      <c r="BX31" s="314">
        <v>0</v>
      </c>
      <c r="BY31" s="314">
        <v>0</v>
      </c>
      <c r="BZ31" s="314">
        <v>0</v>
      </c>
      <c r="CA31" s="314">
        <v>0</v>
      </c>
      <c r="CB31" s="314">
        <v>0</v>
      </c>
      <c r="CC31" s="314">
        <v>0</v>
      </c>
      <c r="CD31" s="314">
        <v>0</v>
      </c>
      <c r="CE31" s="314">
        <v>0</v>
      </c>
      <c r="CF31" s="314">
        <v>0</v>
      </c>
      <c r="CG31" s="314">
        <v>0</v>
      </c>
      <c r="CH31" s="314">
        <v>0</v>
      </c>
      <c r="CI31" s="314">
        <v>0</v>
      </c>
      <c r="CJ31" s="314">
        <v>0</v>
      </c>
      <c r="CK31" s="314">
        <v>0</v>
      </c>
      <c r="CL31" s="314">
        <v>0</v>
      </c>
      <c r="CM31" s="314">
        <v>0</v>
      </c>
      <c r="CN31" s="314">
        <v>0</v>
      </c>
      <c r="CO31" s="314">
        <v>0</v>
      </c>
      <c r="CP31" s="314">
        <v>0</v>
      </c>
      <c r="CQ31" s="314">
        <v>0</v>
      </c>
      <c r="CR31" s="314">
        <v>0</v>
      </c>
      <c r="CS31" s="314">
        <v>0</v>
      </c>
      <c r="CT31" s="314">
        <v>0</v>
      </c>
      <c r="CU31" s="314">
        <v>0</v>
      </c>
      <c r="CV31" s="314">
        <v>0</v>
      </c>
      <c r="CW31" s="314">
        <v>0</v>
      </c>
      <c r="CX31" s="314">
        <v>0</v>
      </c>
      <c r="CY31" s="314">
        <v>0</v>
      </c>
      <c r="CZ31" s="314">
        <v>0</v>
      </c>
      <c r="DA31" s="314">
        <v>0</v>
      </c>
      <c r="DB31" s="314">
        <v>0</v>
      </c>
      <c r="DC31" s="314">
        <v>0</v>
      </c>
      <c r="DD31" s="314">
        <v>0</v>
      </c>
      <c r="DE31" s="314">
        <v>0</v>
      </c>
      <c r="DF31" s="314">
        <v>0</v>
      </c>
      <c r="DG31" s="314">
        <v>0</v>
      </c>
      <c r="DH31" s="314">
        <v>0</v>
      </c>
      <c r="DI31" s="314">
        <v>0</v>
      </c>
      <c r="DJ31" s="314">
        <v>0</v>
      </c>
      <c r="DK31" s="314">
        <v>0</v>
      </c>
      <c r="DL31" s="314">
        <v>0</v>
      </c>
      <c r="DM31" s="314">
        <v>0</v>
      </c>
      <c r="DN31" s="314">
        <v>0</v>
      </c>
      <c r="DO31" s="314">
        <v>0</v>
      </c>
      <c r="DP31" s="314">
        <v>0</v>
      </c>
      <c r="DQ31" s="314">
        <v>0</v>
      </c>
      <c r="DR31" s="314">
        <v>0</v>
      </c>
      <c r="DS31" s="314">
        <v>0</v>
      </c>
      <c r="DT31" s="314">
        <v>0</v>
      </c>
      <c r="DU31" s="314">
        <v>0</v>
      </c>
      <c r="DV31" s="314">
        <v>0</v>
      </c>
      <c r="DW31" s="314">
        <v>0</v>
      </c>
      <c r="DX31" s="314">
        <v>0</v>
      </c>
      <c r="DY31" s="314">
        <v>0</v>
      </c>
      <c r="DZ31" s="314">
        <v>0</v>
      </c>
      <c r="EA31" s="314">
        <v>0</v>
      </c>
      <c r="EB31" s="314">
        <v>0</v>
      </c>
      <c r="EC31" s="314">
        <v>0</v>
      </c>
      <c r="ED31" s="314">
        <v>0</v>
      </c>
      <c r="EE31" s="314">
        <v>0</v>
      </c>
      <c r="EF31" s="314">
        <v>0</v>
      </c>
      <c r="EG31" s="314">
        <v>0</v>
      </c>
      <c r="EH31" s="314">
        <v>0</v>
      </c>
      <c r="EI31" s="314">
        <v>0</v>
      </c>
      <c r="EJ31" s="314">
        <v>0</v>
      </c>
      <c r="EK31" s="314">
        <v>0</v>
      </c>
      <c r="EL31" s="314">
        <v>0</v>
      </c>
      <c r="EM31" s="314">
        <v>0</v>
      </c>
      <c r="EN31" s="314">
        <v>0</v>
      </c>
      <c r="EO31" s="314">
        <v>0</v>
      </c>
      <c r="EP31" s="314">
        <v>0</v>
      </c>
      <c r="EQ31" s="314">
        <v>0</v>
      </c>
      <c r="ER31" s="314">
        <v>0</v>
      </c>
      <c r="ES31" s="314">
        <v>0</v>
      </c>
      <c r="ET31" s="314">
        <v>0</v>
      </c>
      <c r="EU31" s="314">
        <v>0</v>
      </c>
      <c r="EV31" s="314">
        <v>0</v>
      </c>
      <c r="EW31" s="314">
        <v>0</v>
      </c>
      <c r="EX31" s="314">
        <v>0</v>
      </c>
      <c r="EY31" s="314">
        <v>0</v>
      </c>
      <c r="EZ31" s="314">
        <v>0</v>
      </c>
      <c r="FA31" s="314">
        <v>0</v>
      </c>
      <c r="FB31" s="314">
        <v>0</v>
      </c>
      <c r="FC31" s="314">
        <v>0</v>
      </c>
      <c r="FD31" s="314">
        <v>1</v>
      </c>
      <c r="FE31" s="314">
        <v>1</v>
      </c>
      <c r="FF31" s="314">
        <v>1</v>
      </c>
      <c r="FG31" s="314">
        <v>1</v>
      </c>
      <c r="FH31" s="314">
        <v>1</v>
      </c>
      <c r="FI31" s="314">
        <v>1</v>
      </c>
      <c r="FJ31" s="314">
        <v>1</v>
      </c>
      <c r="FK31" s="314">
        <v>2.5</v>
      </c>
      <c r="FL31" s="314">
        <v>2.5</v>
      </c>
      <c r="FM31" s="314">
        <v>3</v>
      </c>
      <c r="FN31" s="314">
        <v>3.5</v>
      </c>
      <c r="FO31" s="314">
        <v>8</v>
      </c>
      <c r="FP31" s="314">
        <v>8</v>
      </c>
      <c r="FQ31" s="314">
        <v>1.5</v>
      </c>
      <c r="FR31" s="314">
        <v>1.5</v>
      </c>
      <c r="FS31" s="314">
        <v>2</v>
      </c>
      <c r="FT31" s="314">
        <v>1.5</v>
      </c>
      <c r="FU31" s="314">
        <v>2.5</v>
      </c>
      <c r="FV31" s="314">
        <v>3.5</v>
      </c>
      <c r="FW31" s="314">
        <v>4.5</v>
      </c>
      <c r="FX31" s="314">
        <v>4.5</v>
      </c>
      <c r="FY31" s="314">
        <v>4</v>
      </c>
      <c r="FZ31" s="314">
        <v>5</v>
      </c>
      <c r="GA31" s="314">
        <v>5</v>
      </c>
      <c r="GB31" s="314">
        <v>6</v>
      </c>
      <c r="GC31" s="314">
        <v>2.5</v>
      </c>
      <c r="GD31" s="314">
        <v>3.5</v>
      </c>
      <c r="GE31" s="314">
        <v>2</v>
      </c>
      <c r="GF31" s="314">
        <v>2</v>
      </c>
      <c r="GG31" s="314">
        <v>1.5</v>
      </c>
      <c r="GH31" s="314">
        <v>2</v>
      </c>
      <c r="GI31" s="314">
        <v>0.5</v>
      </c>
      <c r="GJ31" s="314">
        <v>0.5</v>
      </c>
      <c r="GK31" s="314">
        <v>1.5</v>
      </c>
      <c r="GL31" s="314">
        <v>1.5</v>
      </c>
      <c r="GM31" s="314">
        <v>1.5</v>
      </c>
      <c r="GN31" s="314">
        <v>1</v>
      </c>
      <c r="GO31" s="314">
        <v>1.5</v>
      </c>
      <c r="GP31" s="314">
        <v>1.5</v>
      </c>
      <c r="GQ31" s="314">
        <v>1.5</v>
      </c>
      <c r="GR31" s="314">
        <v>1.5</v>
      </c>
      <c r="GS31" s="314">
        <v>3</v>
      </c>
      <c r="GT31" s="314">
        <v>0.5</v>
      </c>
      <c r="GU31" s="314">
        <v>0.5</v>
      </c>
      <c r="GV31" s="314">
        <v>6</v>
      </c>
      <c r="GW31" s="314">
        <v>2</v>
      </c>
      <c r="GX31" s="314">
        <v>1.5</v>
      </c>
      <c r="GY31" s="314">
        <v>1.5</v>
      </c>
      <c r="GZ31" s="314">
        <v>3</v>
      </c>
      <c r="HA31" s="314">
        <v>4</v>
      </c>
      <c r="HB31" s="314">
        <v>4</v>
      </c>
      <c r="HC31" s="314">
        <v>2</v>
      </c>
      <c r="HD31" s="314">
        <v>3</v>
      </c>
      <c r="HE31" s="314">
        <v>2.5</v>
      </c>
      <c r="HF31" s="314">
        <v>2.5</v>
      </c>
      <c r="HG31" s="314">
        <v>2.5</v>
      </c>
      <c r="HH31" s="314">
        <v>2</v>
      </c>
      <c r="HI31" s="314">
        <v>2</v>
      </c>
      <c r="HJ31" s="314">
        <v>2</v>
      </c>
      <c r="HK31" s="314">
        <v>2</v>
      </c>
      <c r="HL31" s="314">
        <v>1.5</v>
      </c>
      <c r="HM31" s="314">
        <v>1.5</v>
      </c>
      <c r="HN31" s="314">
        <v>2</v>
      </c>
      <c r="HO31" s="314">
        <v>2</v>
      </c>
      <c r="HP31" s="314">
        <v>2</v>
      </c>
      <c r="HQ31" s="314">
        <v>1</v>
      </c>
      <c r="HR31" s="314">
        <v>1</v>
      </c>
      <c r="HS31" s="314">
        <v>1</v>
      </c>
      <c r="HT31" s="314">
        <v>1.5</v>
      </c>
      <c r="HU31" s="314">
        <v>1.5</v>
      </c>
      <c r="HV31" s="314">
        <v>0.5</v>
      </c>
      <c r="HW31" s="314">
        <v>1.5</v>
      </c>
      <c r="HX31" s="314">
        <v>0.5</v>
      </c>
      <c r="HY31" s="314">
        <v>0.5</v>
      </c>
      <c r="HZ31" s="314">
        <v>0.5</v>
      </c>
      <c r="IA31" s="314">
        <v>0.5</v>
      </c>
      <c r="IB31" s="314">
        <v>0.5</v>
      </c>
      <c r="IC31" s="314">
        <v>0.5</v>
      </c>
      <c r="ID31" s="314">
        <v>0.5</v>
      </c>
      <c r="IE31" s="314">
        <v>0.5</v>
      </c>
      <c r="IF31" s="314">
        <v>0.5</v>
      </c>
      <c r="IG31" s="314">
        <v>1</v>
      </c>
      <c r="IH31" s="314">
        <v>1</v>
      </c>
      <c r="II31" s="297">
        <v>2</v>
      </c>
      <c r="IJ31" s="297">
        <v>3</v>
      </c>
      <c r="IK31" s="297">
        <v>2.5</v>
      </c>
      <c r="IL31" s="297">
        <v>2</v>
      </c>
      <c r="IM31" s="297">
        <v>1</v>
      </c>
      <c r="IN31" s="297">
        <v>1</v>
      </c>
      <c r="IO31" s="297">
        <v>1</v>
      </c>
      <c r="IP31" s="297">
        <v>2</v>
      </c>
      <c r="IQ31" s="297">
        <v>0</v>
      </c>
      <c r="IR31" s="337">
        <f>AVERAGE([1]CongestionIndex!$C$133:$D$133)</f>
        <v>1.5</v>
      </c>
      <c r="IS31" s="297">
        <v>1.5</v>
      </c>
      <c r="IT31" s="297">
        <v>1.5</v>
      </c>
      <c r="IU31" s="297">
        <v>1.5</v>
      </c>
      <c r="IV31" s="297">
        <v>1.5</v>
      </c>
      <c r="IW31" s="297">
        <v>1.5</v>
      </c>
      <c r="IX31" s="297">
        <v>1.5</v>
      </c>
      <c r="IY31" s="297">
        <v>1.5</v>
      </c>
      <c r="IZ31" s="297">
        <v>1</v>
      </c>
      <c r="JA31" s="297">
        <v>1</v>
      </c>
      <c r="JB31" s="297">
        <v>1</v>
      </c>
      <c r="JC31" s="297">
        <v>2.5</v>
      </c>
      <c r="JD31" s="297">
        <v>2.5</v>
      </c>
      <c r="JE31" s="297">
        <v>1</v>
      </c>
      <c r="JF31" s="297">
        <v>0</v>
      </c>
      <c r="JG31" s="297">
        <v>1</v>
      </c>
      <c r="JH31" s="297">
        <v>1.5</v>
      </c>
      <c r="JI31" s="297">
        <v>0.5</v>
      </c>
      <c r="JJ31" s="297">
        <v>2</v>
      </c>
      <c r="JK31" s="297">
        <v>0.5</v>
      </c>
      <c r="JL31" s="297">
        <v>1.5</v>
      </c>
      <c r="JM31" s="297">
        <v>1.5</v>
      </c>
      <c r="JN31" s="297">
        <v>1.5</v>
      </c>
      <c r="JO31" s="297">
        <v>1.5</v>
      </c>
      <c r="JP31" s="297">
        <v>1.5</v>
      </c>
      <c r="JQ31" s="297">
        <v>1.5</v>
      </c>
      <c r="JR31" s="297">
        <v>1.5</v>
      </c>
      <c r="JS31" s="297">
        <v>0.5</v>
      </c>
      <c r="JT31" s="297">
        <v>3.5</v>
      </c>
      <c r="JU31" s="297">
        <v>0.5</v>
      </c>
      <c r="JV31" s="297">
        <v>2</v>
      </c>
      <c r="JW31" s="297">
        <v>2</v>
      </c>
      <c r="JX31" s="297">
        <f>AVERAGE(CongestionIndex!$C$133:$D$133)</f>
        <v>1</v>
      </c>
      <c r="JY31" s="297">
        <f>SUM(JX29:JX55)/27</f>
        <v>0.81481481481481477</v>
      </c>
      <c r="JZ31" s="297">
        <f>SUM(JW29:JW55)/27</f>
        <v>0.92592592592592593</v>
      </c>
      <c r="KA31" s="297">
        <f>JY31-JZ31</f>
        <v>-0.11111111111111116</v>
      </c>
    </row>
    <row r="32" spans="1:287" s="154" customFormat="1" ht="11" x14ac:dyDescent="0.15">
      <c r="A32" s="303"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f>AVERAGE(CongestionIndex!$C$134:$D$134)</f>
        <v>2.5</v>
      </c>
      <c r="JY32" s="312"/>
      <c r="JZ32" s="313"/>
      <c r="KA32" s="317"/>
    </row>
    <row r="33" spans="1:287" s="61" customFormat="1" ht="11" x14ac:dyDescent="0.1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5">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f>AVERAGE(CongestionIndex!$C$135:$D$135)</f>
        <v>0.5</v>
      </c>
      <c r="JY33" s="149"/>
      <c r="JZ33" s="156"/>
      <c r="KA33" s="158"/>
    </row>
    <row r="34" spans="1:287" s="61" customFormat="1" ht="11" x14ac:dyDescent="0.1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5">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f>AVERAGE(CongestionIndex!$C$136:$D$136)</f>
        <v>0</v>
      </c>
      <c r="JY34" s="149"/>
      <c r="JZ34" s="156"/>
      <c r="KA34" s="158"/>
    </row>
    <row r="35" spans="1:287" s="61" customFormat="1" ht="11" x14ac:dyDescent="0.1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5">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f>AVERAGE(CongestionIndex!$C$137:$D$137)</f>
        <v>0</v>
      </c>
      <c r="JZ35" s="154"/>
      <c r="KA35" s="149"/>
    </row>
    <row r="36" spans="1:287" s="61" customFormat="1" ht="11" x14ac:dyDescent="0.1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5">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f>AVERAGE(CongestionIndex!$C$138:$D$138)</f>
        <v>0</v>
      </c>
    </row>
    <row r="37" spans="1:287" s="61" customFormat="1" ht="11" x14ac:dyDescent="0.1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5">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f>AVERAGE(CongestionIndex!$C$139:$D$139)</f>
        <v>0</v>
      </c>
    </row>
    <row r="38" spans="1:287" s="61" customFormat="1" ht="11" x14ac:dyDescent="0.1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5">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f>AVERAGE(CongestionIndex!$C$140:$D$140)</f>
        <v>0.5</v>
      </c>
    </row>
    <row r="39" spans="1:287" s="61" customFormat="1" ht="11" x14ac:dyDescent="0.1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5">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f>AVERAGE(CongestionIndex!$C$141:$D$141)</f>
        <v>0.5</v>
      </c>
    </row>
    <row r="40" spans="1:287" s="61" customFormat="1" ht="11" x14ac:dyDescent="0.1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5">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f>AVERAGE(CongestionIndex!$C$142:$D$142)</f>
        <v>1</v>
      </c>
    </row>
    <row r="41" spans="1:287" s="61" customFormat="1" ht="11" x14ac:dyDescent="0.1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5">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f>AVERAGE(CongestionIndex!$C$143:$D$143)</f>
        <v>2</v>
      </c>
    </row>
    <row r="42" spans="1:287" s="61" customFormat="1" ht="11" x14ac:dyDescent="0.1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5">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f>AVERAGE(CongestionIndex!$C$144:$D$144)</f>
        <v>2</v>
      </c>
    </row>
    <row r="43" spans="1:287" s="61" customFormat="1" ht="11" x14ac:dyDescent="0.1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5">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f>AVERAGE(CongestionIndex!$C$145:$D$145)</f>
        <v>1.5</v>
      </c>
    </row>
    <row r="44" spans="1:287" s="61" customFormat="1" ht="11" x14ac:dyDescent="0.1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5">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f>AVERAGE(CongestionIndex!$C$146:$D$146)</f>
        <v>0.5</v>
      </c>
    </row>
    <row r="45" spans="1:287" s="61" customFormat="1" ht="11" x14ac:dyDescent="0.1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5">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f>AVERAGE(CongestionIndex!$C$147:$D$147)</f>
        <v>0.5</v>
      </c>
    </row>
    <row r="46" spans="1:287" s="61" customFormat="1" ht="11" x14ac:dyDescent="0.1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5">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f>AVERAGE(CongestionIndex!$C$148:$D$148)</f>
        <v>0</v>
      </c>
    </row>
    <row r="47" spans="1:287" s="61" customFormat="1" ht="11" x14ac:dyDescent="0.1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5">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f>AVERAGE(CongestionIndex!$C$149:$D$149)</f>
        <v>0</v>
      </c>
    </row>
    <row r="48" spans="1:287" s="61" customFormat="1" ht="11" x14ac:dyDescent="0.1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5">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f>AVERAGE(CongestionIndex!$C$150:$D$150)</f>
        <v>0</v>
      </c>
    </row>
    <row r="49" spans="1:287" s="61" customFormat="1" ht="11" x14ac:dyDescent="0.1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5">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f>AVERAGE(CongestionIndex!$C$151:$D$151)</f>
        <v>1</v>
      </c>
    </row>
    <row r="50" spans="1:287" s="61" customFormat="1" ht="11" x14ac:dyDescent="0.1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5">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f>AVERAGE(CongestionIndex!$C$152:$D$152)</f>
        <v>0.5</v>
      </c>
    </row>
    <row r="51" spans="1:287" s="61" customFormat="1" ht="11" x14ac:dyDescent="0.1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5">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f>AVERAGE(CongestionIndex!$C$153:$D$153)</f>
        <v>0.5</v>
      </c>
    </row>
    <row r="52" spans="1:287" s="61" customFormat="1" ht="11" x14ac:dyDescent="0.1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5">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f>AVERAGE(CongestionIndex!$C$154:$D$154)</f>
        <v>0</v>
      </c>
    </row>
    <row r="53" spans="1:287" s="61" customFormat="1" ht="11" x14ac:dyDescent="0.1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5">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f>AVERAGE(CongestionIndex!$C$155:$D$155)</f>
        <v>0</v>
      </c>
    </row>
    <row r="54" spans="1:287" s="61" customFormat="1" ht="11" x14ac:dyDescent="0.1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5">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f>AVERAGE(CongestionIndex!$C$156:$D$156)</f>
        <v>1.5</v>
      </c>
    </row>
    <row r="55" spans="1:287" s="61" customFormat="1" ht="11" x14ac:dyDescent="0.1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5">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f>AVERAGE(CongestionIndex!$C$157:$D$157)</f>
        <v>3.5</v>
      </c>
    </row>
    <row r="56" spans="1:287" s="63" customFormat="1" ht="11" x14ac:dyDescent="0.15">
      <c r="A56" s="60"/>
      <c r="IR56" s="338"/>
      <c r="JY56" s="62"/>
    </row>
    <row r="57" spans="1:287" s="63" customFormat="1" ht="11" x14ac:dyDescent="0.15">
      <c r="A57" s="58" t="s">
        <v>106</v>
      </c>
      <c r="IR57" s="338"/>
      <c r="JY57" s="62"/>
    </row>
    <row r="58" spans="1:287" s="160" customFormat="1" ht="11" x14ac:dyDescent="0.15">
      <c r="A58" s="77" t="s">
        <v>107</v>
      </c>
      <c r="B58" s="304">
        <v>0.5</v>
      </c>
      <c r="C58" s="304">
        <v>0</v>
      </c>
      <c r="D58" s="304">
        <v>0</v>
      </c>
      <c r="E58" s="304">
        <v>0.5</v>
      </c>
      <c r="F58" s="304">
        <v>0</v>
      </c>
      <c r="G58" s="304">
        <v>0</v>
      </c>
      <c r="H58" s="304">
        <v>0.5</v>
      </c>
      <c r="I58" s="304">
        <v>0.5</v>
      </c>
      <c r="J58" s="304">
        <v>0</v>
      </c>
      <c r="K58" s="304">
        <v>1</v>
      </c>
      <c r="L58" s="304">
        <v>0</v>
      </c>
      <c r="M58" s="304">
        <v>0</v>
      </c>
      <c r="N58" s="304">
        <v>0</v>
      </c>
      <c r="O58" s="304">
        <v>7.5</v>
      </c>
      <c r="P58" s="304">
        <v>0</v>
      </c>
      <c r="Q58" s="304">
        <v>0</v>
      </c>
      <c r="R58" s="304">
        <v>1</v>
      </c>
      <c r="S58" s="304">
        <v>0</v>
      </c>
      <c r="T58" s="304">
        <v>0.5</v>
      </c>
      <c r="U58" s="304">
        <v>0</v>
      </c>
      <c r="V58" s="304">
        <v>0.5</v>
      </c>
      <c r="W58" s="304">
        <v>1.5</v>
      </c>
      <c r="X58" s="304">
        <v>0</v>
      </c>
      <c r="Y58" s="304">
        <v>3</v>
      </c>
      <c r="Z58" s="304">
        <v>2.5</v>
      </c>
      <c r="AA58" s="304">
        <v>0</v>
      </c>
      <c r="AB58" s="304">
        <v>0</v>
      </c>
      <c r="AC58" s="304">
        <v>2</v>
      </c>
      <c r="AD58" s="304">
        <v>0.5</v>
      </c>
      <c r="AE58" s="304">
        <v>2</v>
      </c>
      <c r="AF58" s="304">
        <v>3.5</v>
      </c>
      <c r="AG58" s="304">
        <v>3.5</v>
      </c>
      <c r="AH58" s="304">
        <v>0</v>
      </c>
      <c r="AI58" s="304">
        <v>0</v>
      </c>
      <c r="AJ58" s="304">
        <v>0.5</v>
      </c>
      <c r="AK58" s="304">
        <v>0.5</v>
      </c>
      <c r="AL58" s="304">
        <v>5</v>
      </c>
      <c r="AM58" s="304">
        <v>0</v>
      </c>
      <c r="AN58" s="304">
        <v>2.5</v>
      </c>
      <c r="AO58" s="304">
        <v>2.5</v>
      </c>
      <c r="AP58" s="304">
        <v>0</v>
      </c>
      <c r="AQ58" s="304">
        <v>3.5</v>
      </c>
      <c r="AR58" s="304">
        <v>0</v>
      </c>
      <c r="AS58" s="304">
        <v>1</v>
      </c>
      <c r="AT58" s="304">
        <v>1</v>
      </c>
      <c r="AU58" s="304">
        <v>1</v>
      </c>
      <c r="AV58" s="304">
        <v>2</v>
      </c>
      <c r="AW58" s="304">
        <v>3.5</v>
      </c>
      <c r="AX58" s="304">
        <v>5.5</v>
      </c>
      <c r="AY58" s="304">
        <v>0.5</v>
      </c>
      <c r="AZ58" s="304">
        <v>0</v>
      </c>
      <c r="BA58" s="304">
        <v>0</v>
      </c>
      <c r="BB58" s="304">
        <v>0</v>
      </c>
      <c r="BC58" s="304">
        <v>0</v>
      </c>
      <c r="BD58" s="304">
        <v>0</v>
      </c>
      <c r="BE58" s="304">
        <v>0</v>
      </c>
      <c r="BF58" s="304">
        <v>0</v>
      </c>
      <c r="BG58" s="304">
        <v>0</v>
      </c>
      <c r="BH58" s="304">
        <v>0</v>
      </c>
      <c r="BI58" s="304">
        <v>0</v>
      </c>
      <c r="BJ58" s="304">
        <v>0</v>
      </c>
      <c r="BK58" s="304">
        <v>0.5</v>
      </c>
      <c r="BL58" s="304">
        <v>0</v>
      </c>
      <c r="BM58" s="304">
        <v>0</v>
      </c>
      <c r="BN58" s="304">
        <v>3.5</v>
      </c>
      <c r="BO58" s="304">
        <v>0</v>
      </c>
      <c r="BP58" s="304">
        <v>0</v>
      </c>
      <c r="BQ58" s="304">
        <v>0.5</v>
      </c>
      <c r="BR58" s="304">
        <v>0</v>
      </c>
      <c r="BS58" s="304">
        <v>0</v>
      </c>
      <c r="BT58" s="304">
        <v>0</v>
      </c>
      <c r="BU58" s="304">
        <v>0</v>
      </c>
      <c r="BV58" s="304">
        <v>0</v>
      </c>
      <c r="BW58" s="304">
        <v>0</v>
      </c>
      <c r="BX58" s="304">
        <v>0</v>
      </c>
      <c r="BY58" s="304">
        <v>0</v>
      </c>
      <c r="BZ58" s="304">
        <v>0</v>
      </c>
      <c r="CA58" s="304">
        <v>0</v>
      </c>
      <c r="CB58" s="304">
        <v>0</v>
      </c>
      <c r="CC58" s="304">
        <v>0</v>
      </c>
      <c r="CD58" s="304">
        <v>0</v>
      </c>
      <c r="CE58" s="304">
        <v>0</v>
      </c>
      <c r="CF58" s="304">
        <v>0</v>
      </c>
      <c r="CG58" s="304">
        <v>0</v>
      </c>
      <c r="CH58" s="304">
        <v>0</v>
      </c>
      <c r="CI58" s="304">
        <v>0</v>
      </c>
      <c r="CJ58" s="304">
        <v>0</v>
      </c>
      <c r="CK58" s="304">
        <v>0</v>
      </c>
      <c r="CL58" s="304">
        <v>0</v>
      </c>
      <c r="CM58" s="304">
        <v>0</v>
      </c>
      <c r="CN58" s="304">
        <v>0</v>
      </c>
      <c r="CO58" s="304">
        <v>0</v>
      </c>
      <c r="CP58" s="304">
        <v>0</v>
      </c>
      <c r="CQ58" s="304">
        <v>0</v>
      </c>
      <c r="CR58" s="304">
        <v>0</v>
      </c>
      <c r="CS58" s="304">
        <v>0</v>
      </c>
      <c r="CT58" s="304">
        <v>0</v>
      </c>
      <c r="CU58" s="304">
        <v>0</v>
      </c>
      <c r="CV58" s="304">
        <v>0</v>
      </c>
      <c r="CW58" s="304">
        <v>0</v>
      </c>
      <c r="CX58" s="304">
        <v>0</v>
      </c>
      <c r="CY58" s="304">
        <v>0</v>
      </c>
      <c r="CZ58" s="304">
        <v>0</v>
      </c>
      <c r="DA58" s="304">
        <v>0</v>
      </c>
      <c r="DB58" s="304">
        <v>0</v>
      </c>
      <c r="DC58" s="304">
        <v>0</v>
      </c>
      <c r="DD58" s="304">
        <v>0</v>
      </c>
      <c r="DE58" s="304">
        <v>0</v>
      </c>
      <c r="DF58" s="304">
        <v>0</v>
      </c>
      <c r="DG58" s="304">
        <v>0</v>
      </c>
      <c r="DH58" s="304">
        <v>0</v>
      </c>
      <c r="DI58" s="304">
        <v>0</v>
      </c>
      <c r="DJ58" s="304">
        <v>0</v>
      </c>
      <c r="DK58" s="304">
        <v>0</v>
      </c>
      <c r="DL58" s="304">
        <v>0</v>
      </c>
      <c r="DM58" s="304">
        <v>0</v>
      </c>
      <c r="DN58" s="304">
        <v>0</v>
      </c>
      <c r="DO58" s="304">
        <v>0</v>
      </c>
      <c r="DP58" s="304">
        <v>0</v>
      </c>
      <c r="DQ58" s="304">
        <v>0</v>
      </c>
      <c r="DR58" s="304">
        <v>0</v>
      </c>
      <c r="DS58" s="304">
        <v>0</v>
      </c>
      <c r="DT58" s="304">
        <v>0.5</v>
      </c>
      <c r="DU58" s="304">
        <v>1</v>
      </c>
      <c r="DV58" s="304">
        <v>1.5</v>
      </c>
      <c r="DW58" s="304">
        <v>1.5</v>
      </c>
      <c r="DX58" s="304">
        <v>1.5</v>
      </c>
      <c r="DY58" s="304">
        <v>1.5</v>
      </c>
      <c r="DZ58" s="304">
        <v>2</v>
      </c>
      <c r="EA58" s="304">
        <v>2.5</v>
      </c>
      <c r="EB58" s="304">
        <v>5.5</v>
      </c>
      <c r="EC58" s="304">
        <v>5.5</v>
      </c>
      <c r="ED58" s="304">
        <v>4.5</v>
      </c>
      <c r="EE58" s="304">
        <v>5.5</v>
      </c>
      <c r="EF58" s="304">
        <v>5</v>
      </c>
      <c r="EG58" s="304">
        <v>3.5</v>
      </c>
      <c r="EH58" s="304">
        <v>3.5</v>
      </c>
      <c r="EI58" s="304">
        <v>4</v>
      </c>
      <c r="EJ58" s="304">
        <v>4</v>
      </c>
      <c r="EK58" s="304">
        <v>2.5</v>
      </c>
      <c r="EL58" s="304">
        <v>2.5</v>
      </c>
      <c r="EM58" s="304">
        <v>3</v>
      </c>
      <c r="EN58" s="304">
        <v>4</v>
      </c>
      <c r="EO58" s="304">
        <v>3.5</v>
      </c>
      <c r="EP58" s="304">
        <v>3.5</v>
      </c>
      <c r="EQ58" s="304">
        <v>5</v>
      </c>
      <c r="ER58" s="304">
        <v>4.5</v>
      </c>
      <c r="ES58" s="304">
        <v>4.5</v>
      </c>
      <c r="ET58" s="304">
        <v>5</v>
      </c>
      <c r="EU58" s="304">
        <v>5.5</v>
      </c>
      <c r="EV58" s="304">
        <v>4</v>
      </c>
      <c r="EW58" s="304">
        <v>4</v>
      </c>
      <c r="EX58" s="304">
        <v>3.5</v>
      </c>
      <c r="EY58" s="304">
        <v>3.5</v>
      </c>
      <c r="EZ58" s="304">
        <v>3.5</v>
      </c>
      <c r="FA58" s="304">
        <v>4.5</v>
      </c>
      <c r="FB58" s="304">
        <v>4.5</v>
      </c>
      <c r="FC58" s="304">
        <v>4.5</v>
      </c>
      <c r="FD58" s="304">
        <v>4.5</v>
      </c>
      <c r="FE58" s="304">
        <v>1.5</v>
      </c>
      <c r="FF58" s="304">
        <v>2</v>
      </c>
      <c r="FG58" s="304">
        <v>2</v>
      </c>
      <c r="FH58" s="304">
        <v>2</v>
      </c>
      <c r="FI58" s="304">
        <v>2.5</v>
      </c>
      <c r="FJ58" s="304">
        <v>2.5</v>
      </c>
      <c r="FK58" s="304">
        <v>3.5</v>
      </c>
      <c r="FL58" s="304">
        <v>3</v>
      </c>
      <c r="FM58" s="304">
        <v>3</v>
      </c>
      <c r="FN58" s="304">
        <v>5</v>
      </c>
      <c r="FO58" s="304">
        <v>5</v>
      </c>
      <c r="FP58" s="304">
        <v>5</v>
      </c>
      <c r="FQ58" s="304">
        <v>0</v>
      </c>
      <c r="FR58" s="304">
        <v>1.5</v>
      </c>
      <c r="FS58" s="304">
        <v>3</v>
      </c>
      <c r="FT58" s="304">
        <v>6</v>
      </c>
      <c r="FU58" s="304">
        <v>5</v>
      </c>
      <c r="FV58" s="304">
        <v>6</v>
      </c>
      <c r="FW58" s="304">
        <v>7</v>
      </c>
      <c r="FX58" s="304">
        <v>7</v>
      </c>
      <c r="FY58" s="304">
        <v>4</v>
      </c>
      <c r="FZ58" s="304">
        <v>4</v>
      </c>
      <c r="GA58" s="304">
        <v>3</v>
      </c>
      <c r="GB58" s="304">
        <v>4</v>
      </c>
      <c r="GC58" s="304">
        <v>3</v>
      </c>
      <c r="GD58" s="304">
        <v>5</v>
      </c>
      <c r="GE58" s="304">
        <v>5</v>
      </c>
      <c r="GF58" s="304">
        <v>4.5</v>
      </c>
      <c r="GG58" s="304">
        <v>4</v>
      </c>
      <c r="GH58" s="304">
        <v>4</v>
      </c>
      <c r="GI58" s="304">
        <v>3</v>
      </c>
      <c r="GJ58" s="304">
        <v>3</v>
      </c>
      <c r="GK58" s="304">
        <v>3</v>
      </c>
      <c r="GL58" s="304">
        <v>3</v>
      </c>
      <c r="GM58" s="304">
        <v>3</v>
      </c>
      <c r="GN58" s="304">
        <v>3</v>
      </c>
      <c r="GO58" s="304">
        <v>3</v>
      </c>
      <c r="GP58" s="304">
        <v>3</v>
      </c>
      <c r="GQ58" s="304">
        <v>3</v>
      </c>
      <c r="GR58" s="304">
        <v>3</v>
      </c>
      <c r="GS58" s="304">
        <v>3</v>
      </c>
      <c r="GT58" s="304">
        <v>3</v>
      </c>
      <c r="GU58" s="304">
        <v>3</v>
      </c>
      <c r="GV58" s="304">
        <v>3</v>
      </c>
      <c r="GW58" s="304">
        <v>3</v>
      </c>
      <c r="GX58" s="304">
        <v>3</v>
      </c>
      <c r="GY58" s="304">
        <v>3</v>
      </c>
      <c r="GZ58" s="304">
        <v>3</v>
      </c>
      <c r="HA58" s="304">
        <v>3</v>
      </c>
      <c r="HB58" s="304">
        <v>3</v>
      </c>
      <c r="HC58" s="304">
        <v>3</v>
      </c>
      <c r="HD58" s="304">
        <v>3</v>
      </c>
      <c r="HE58" s="304">
        <v>3</v>
      </c>
      <c r="HF58" s="304">
        <v>2.5</v>
      </c>
      <c r="HG58" s="304">
        <v>2.5</v>
      </c>
      <c r="HH58" s="304">
        <v>2.5</v>
      </c>
      <c r="HI58" s="304">
        <v>2.5</v>
      </c>
      <c r="HJ58" s="304">
        <v>0.5</v>
      </c>
      <c r="HK58" s="304">
        <v>0.5</v>
      </c>
      <c r="HL58" s="304">
        <v>0.5</v>
      </c>
      <c r="HM58" s="304">
        <v>0.5</v>
      </c>
      <c r="HN58" s="304">
        <v>0.5</v>
      </c>
      <c r="HO58" s="304">
        <v>0.5</v>
      </c>
      <c r="HP58" s="304">
        <v>0.5</v>
      </c>
      <c r="HQ58" s="304">
        <v>0.5</v>
      </c>
      <c r="HR58" s="304">
        <v>0.5</v>
      </c>
      <c r="HS58" s="304">
        <v>0.5</v>
      </c>
      <c r="HT58" s="304">
        <v>0.5</v>
      </c>
      <c r="HU58" s="304">
        <v>0.5</v>
      </c>
      <c r="HV58" s="304">
        <v>0.5</v>
      </c>
      <c r="HW58" s="304">
        <v>0.5</v>
      </c>
      <c r="HX58" s="304">
        <v>0.5</v>
      </c>
      <c r="HY58" s="304">
        <v>0.5</v>
      </c>
      <c r="HZ58" s="304">
        <v>0.5</v>
      </c>
      <c r="IA58" s="304">
        <v>0.5</v>
      </c>
      <c r="IB58" s="304">
        <v>0.5</v>
      </c>
      <c r="IC58" s="304">
        <v>0.5</v>
      </c>
      <c r="ID58" s="304">
        <v>0.5</v>
      </c>
      <c r="IE58" s="304">
        <v>0.5</v>
      </c>
      <c r="IF58" s="304">
        <v>0.5</v>
      </c>
      <c r="IG58" s="304">
        <v>7</v>
      </c>
      <c r="IH58" s="304">
        <v>0</v>
      </c>
      <c r="II58" s="160">
        <v>0</v>
      </c>
      <c r="IJ58" s="160">
        <v>0</v>
      </c>
      <c r="IK58" s="160">
        <v>0</v>
      </c>
      <c r="IL58" s="160">
        <v>0</v>
      </c>
      <c r="IM58" s="160">
        <v>0</v>
      </c>
      <c r="IN58" s="160">
        <v>0</v>
      </c>
      <c r="IO58" s="160">
        <v>0</v>
      </c>
      <c r="IP58" s="160">
        <v>0</v>
      </c>
      <c r="IQ58" s="160">
        <v>0</v>
      </c>
      <c r="IR58" s="336">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f>AVERAGE(CongestionIndex!$C$160:$D$160)</f>
        <v>0</v>
      </c>
    </row>
    <row r="59" spans="1:287" s="309" customFormat="1" x14ac:dyDescent="0.15">
      <c r="A59" s="307" t="s">
        <v>108</v>
      </c>
      <c r="B59" s="308">
        <v>0</v>
      </c>
      <c r="C59" s="308">
        <v>0</v>
      </c>
      <c r="D59" s="308">
        <v>0</v>
      </c>
      <c r="E59" s="308">
        <v>0</v>
      </c>
      <c r="F59" s="308">
        <v>0</v>
      </c>
      <c r="G59" s="308">
        <v>0</v>
      </c>
      <c r="H59" s="308">
        <v>0</v>
      </c>
      <c r="I59" s="308">
        <v>0</v>
      </c>
      <c r="J59" s="308">
        <v>0</v>
      </c>
      <c r="K59" s="308">
        <v>0.5</v>
      </c>
      <c r="L59" s="308">
        <v>0</v>
      </c>
      <c r="M59" s="308">
        <v>0</v>
      </c>
      <c r="N59" s="308">
        <v>0</v>
      </c>
      <c r="O59" s="308">
        <v>1.5</v>
      </c>
      <c r="P59" s="308">
        <v>1</v>
      </c>
      <c r="Q59" s="308">
        <v>0.5</v>
      </c>
      <c r="R59" s="308">
        <v>0</v>
      </c>
      <c r="S59" s="308">
        <v>0</v>
      </c>
      <c r="T59" s="308">
        <v>0</v>
      </c>
      <c r="U59" s="308">
        <v>0.5</v>
      </c>
      <c r="V59" s="308">
        <v>2</v>
      </c>
      <c r="W59" s="308">
        <v>1</v>
      </c>
      <c r="X59" s="308">
        <v>0.5</v>
      </c>
      <c r="Y59" s="308">
        <v>0</v>
      </c>
      <c r="Z59" s="308">
        <v>2.5</v>
      </c>
      <c r="AA59" s="308">
        <v>0</v>
      </c>
      <c r="AB59" s="308">
        <v>0</v>
      </c>
      <c r="AC59" s="308">
        <v>0.5</v>
      </c>
      <c r="AD59" s="308">
        <v>2</v>
      </c>
      <c r="AE59" s="308">
        <v>3.5</v>
      </c>
      <c r="AF59" s="308">
        <v>1</v>
      </c>
      <c r="AG59" s="308">
        <v>0.5</v>
      </c>
      <c r="AH59" s="308">
        <v>0.5</v>
      </c>
      <c r="AI59" s="308">
        <v>2.5</v>
      </c>
      <c r="AJ59" s="308">
        <v>1.5</v>
      </c>
      <c r="AK59" s="308">
        <v>1</v>
      </c>
      <c r="AL59" s="308">
        <v>0</v>
      </c>
      <c r="AM59" s="308">
        <v>1.5</v>
      </c>
      <c r="AN59" s="308">
        <v>0.5</v>
      </c>
      <c r="AO59" s="308">
        <v>1</v>
      </c>
      <c r="AP59" s="308">
        <v>0</v>
      </c>
      <c r="AQ59" s="308">
        <v>0.5</v>
      </c>
      <c r="AR59" s="308">
        <v>1.5</v>
      </c>
      <c r="AS59" s="308">
        <v>1.5</v>
      </c>
      <c r="AT59" s="308">
        <v>3</v>
      </c>
      <c r="AU59" s="308">
        <v>3</v>
      </c>
      <c r="AV59" s="308">
        <v>2.5</v>
      </c>
      <c r="AW59" s="308">
        <v>4.5</v>
      </c>
      <c r="AX59" s="308">
        <v>5</v>
      </c>
      <c r="AY59" s="308">
        <v>1</v>
      </c>
      <c r="AZ59" s="308">
        <v>0.5</v>
      </c>
      <c r="BA59" s="308">
        <v>0</v>
      </c>
      <c r="BB59" s="308">
        <v>0</v>
      </c>
      <c r="BC59" s="308">
        <v>0</v>
      </c>
      <c r="BD59" s="308">
        <v>0</v>
      </c>
      <c r="BE59" s="308">
        <v>2</v>
      </c>
      <c r="BF59" s="308">
        <v>0</v>
      </c>
      <c r="BG59" s="308">
        <v>0</v>
      </c>
      <c r="BH59" s="308">
        <v>0</v>
      </c>
      <c r="BI59" s="308">
        <v>0</v>
      </c>
      <c r="BJ59" s="308">
        <v>1</v>
      </c>
      <c r="BK59" s="308">
        <v>0</v>
      </c>
      <c r="BL59" s="308">
        <v>0</v>
      </c>
      <c r="BM59" s="308">
        <v>5.5</v>
      </c>
      <c r="BN59" s="308">
        <v>4.5</v>
      </c>
      <c r="BO59" s="308">
        <v>1.5</v>
      </c>
      <c r="BP59" s="308">
        <v>0.5</v>
      </c>
      <c r="BQ59" s="308">
        <v>1</v>
      </c>
      <c r="BR59" s="308">
        <v>0</v>
      </c>
      <c r="BS59" s="308">
        <v>0</v>
      </c>
      <c r="BT59" s="308">
        <v>0</v>
      </c>
      <c r="BU59" s="308">
        <v>0</v>
      </c>
      <c r="BV59" s="308">
        <v>0</v>
      </c>
      <c r="BW59" s="308">
        <v>0</v>
      </c>
      <c r="BX59" s="308">
        <v>0</v>
      </c>
      <c r="BY59" s="308">
        <v>2</v>
      </c>
      <c r="BZ59" s="308">
        <v>0</v>
      </c>
      <c r="CA59" s="308">
        <v>0</v>
      </c>
      <c r="CB59" s="308">
        <v>0</v>
      </c>
      <c r="CC59" s="308">
        <v>0</v>
      </c>
      <c r="CD59" s="308">
        <v>0</v>
      </c>
      <c r="CE59" s="308">
        <v>0</v>
      </c>
      <c r="CF59" s="308">
        <v>0</v>
      </c>
      <c r="CG59" s="308">
        <v>0</v>
      </c>
      <c r="CH59" s="308">
        <v>0</v>
      </c>
      <c r="CI59" s="308">
        <v>0</v>
      </c>
      <c r="CJ59" s="308">
        <v>0</v>
      </c>
      <c r="CK59" s="308">
        <v>0</v>
      </c>
      <c r="CL59" s="308">
        <v>0</v>
      </c>
      <c r="CM59" s="308">
        <v>0</v>
      </c>
      <c r="CN59" s="308">
        <v>0</v>
      </c>
      <c r="CO59" s="308">
        <v>0</v>
      </c>
      <c r="CP59" s="308">
        <v>0</v>
      </c>
      <c r="CQ59" s="308">
        <v>0</v>
      </c>
      <c r="CR59" s="308">
        <v>0</v>
      </c>
      <c r="CS59" s="308">
        <v>0</v>
      </c>
      <c r="CT59" s="308">
        <v>0</v>
      </c>
      <c r="CU59" s="308">
        <v>0</v>
      </c>
      <c r="CV59" s="308">
        <v>0</v>
      </c>
      <c r="CW59" s="308">
        <v>0</v>
      </c>
      <c r="CX59" s="308">
        <v>0</v>
      </c>
      <c r="CY59" s="308">
        <v>0</v>
      </c>
      <c r="CZ59" s="308">
        <v>0</v>
      </c>
      <c r="DA59" s="308">
        <v>0</v>
      </c>
      <c r="DB59" s="308">
        <v>0</v>
      </c>
      <c r="DC59" s="308">
        <v>0</v>
      </c>
      <c r="DD59" s="308">
        <v>0</v>
      </c>
      <c r="DE59" s="308">
        <v>0</v>
      </c>
      <c r="DF59" s="308">
        <v>0</v>
      </c>
      <c r="DG59" s="308">
        <v>0</v>
      </c>
      <c r="DH59" s="308">
        <v>0</v>
      </c>
      <c r="DI59" s="308">
        <v>0</v>
      </c>
      <c r="DJ59" s="308">
        <v>0</v>
      </c>
      <c r="DK59" s="308">
        <v>0</v>
      </c>
      <c r="DL59" s="308">
        <v>0</v>
      </c>
      <c r="DM59" s="308">
        <v>0</v>
      </c>
      <c r="DN59" s="308">
        <v>0</v>
      </c>
      <c r="DO59" s="308">
        <v>0</v>
      </c>
      <c r="DP59" s="308">
        <v>0</v>
      </c>
      <c r="DQ59" s="308">
        <v>0</v>
      </c>
      <c r="DR59" s="308">
        <v>0</v>
      </c>
      <c r="DS59" s="308">
        <v>0</v>
      </c>
      <c r="DT59" s="308">
        <v>0.5</v>
      </c>
      <c r="DU59" s="308">
        <v>1</v>
      </c>
      <c r="DV59" s="308">
        <v>1</v>
      </c>
      <c r="DW59" s="308">
        <v>1</v>
      </c>
      <c r="DX59" s="308">
        <v>1</v>
      </c>
      <c r="DY59" s="308">
        <v>1</v>
      </c>
      <c r="DZ59" s="308">
        <v>2.5</v>
      </c>
      <c r="EA59" s="308">
        <v>5</v>
      </c>
      <c r="EB59" s="308">
        <v>3.5</v>
      </c>
      <c r="EC59" s="308">
        <v>2.5</v>
      </c>
      <c r="ED59" s="308">
        <v>2.5</v>
      </c>
      <c r="EE59" s="308">
        <v>3</v>
      </c>
      <c r="EF59" s="308">
        <v>4</v>
      </c>
      <c r="EG59" s="308">
        <v>4.5</v>
      </c>
      <c r="EH59" s="308">
        <v>4.5</v>
      </c>
      <c r="EI59" s="308">
        <v>2.5</v>
      </c>
      <c r="EJ59" s="308">
        <v>3.5</v>
      </c>
      <c r="EK59" s="308">
        <v>5</v>
      </c>
      <c r="EL59" s="308">
        <v>5</v>
      </c>
      <c r="EM59" s="308">
        <v>5.5</v>
      </c>
      <c r="EN59" s="308">
        <v>5</v>
      </c>
      <c r="EO59" s="308">
        <v>5.5</v>
      </c>
      <c r="EP59" s="308">
        <v>5.5</v>
      </c>
      <c r="EQ59" s="308">
        <v>4.5</v>
      </c>
      <c r="ER59" s="308">
        <v>5</v>
      </c>
      <c r="ES59" s="308">
        <v>5</v>
      </c>
      <c r="ET59" s="308">
        <v>5.5</v>
      </c>
      <c r="EU59" s="308">
        <v>5</v>
      </c>
      <c r="EV59" s="308">
        <v>3</v>
      </c>
      <c r="EW59" s="308">
        <v>3</v>
      </c>
      <c r="EX59" s="308">
        <v>2</v>
      </c>
      <c r="EY59" s="308">
        <v>2</v>
      </c>
      <c r="EZ59" s="308">
        <v>3</v>
      </c>
      <c r="FA59" s="308">
        <v>4</v>
      </c>
      <c r="FB59" s="308">
        <v>4</v>
      </c>
      <c r="FC59" s="308">
        <v>4</v>
      </c>
      <c r="FD59" s="308">
        <v>4</v>
      </c>
      <c r="FE59" s="308">
        <v>1.5</v>
      </c>
      <c r="FF59" s="308">
        <v>2</v>
      </c>
      <c r="FG59" s="308">
        <v>2</v>
      </c>
      <c r="FH59" s="308">
        <v>2</v>
      </c>
      <c r="FI59" s="308">
        <v>1.5</v>
      </c>
      <c r="FJ59" s="308">
        <v>2.5</v>
      </c>
      <c r="FK59" s="308">
        <v>2</v>
      </c>
      <c r="FL59" s="308">
        <v>1.5</v>
      </c>
      <c r="FM59" s="308">
        <v>1.5</v>
      </c>
      <c r="FN59" s="308">
        <v>1.5</v>
      </c>
      <c r="FO59" s="308">
        <v>1.5</v>
      </c>
      <c r="FP59" s="308">
        <v>1.5</v>
      </c>
      <c r="FQ59" s="308">
        <v>0</v>
      </c>
      <c r="FR59" s="308">
        <v>1.5</v>
      </c>
      <c r="FS59" s="308">
        <v>2</v>
      </c>
      <c r="FT59" s="308">
        <v>3</v>
      </c>
      <c r="FU59" s="308">
        <v>2.5</v>
      </c>
      <c r="FV59" s="308">
        <v>2.5</v>
      </c>
      <c r="FW59" s="308">
        <v>3.5</v>
      </c>
      <c r="FX59" s="308">
        <v>3</v>
      </c>
      <c r="FY59" s="308">
        <v>4</v>
      </c>
      <c r="FZ59" s="308">
        <v>4</v>
      </c>
      <c r="GA59" s="308">
        <v>5</v>
      </c>
      <c r="GB59" s="308">
        <v>5</v>
      </c>
      <c r="GC59" s="308">
        <v>3</v>
      </c>
      <c r="GD59" s="308">
        <v>3</v>
      </c>
      <c r="GE59" s="308">
        <v>5</v>
      </c>
      <c r="GF59" s="308">
        <v>4.5</v>
      </c>
      <c r="GG59" s="308">
        <v>4</v>
      </c>
      <c r="GH59" s="308">
        <v>4</v>
      </c>
      <c r="GI59" s="308">
        <v>2</v>
      </c>
      <c r="GJ59" s="308">
        <v>2</v>
      </c>
      <c r="GK59" s="308">
        <v>2</v>
      </c>
      <c r="GL59" s="308">
        <v>2</v>
      </c>
      <c r="GM59" s="308">
        <v>2</v>
      </c>
      <c r="GN59" s="308">
        <v>2</v>
      </c>
      <c r="GO59" s="308">
        <v>2</v>
      </c>
      <c r="GP59" s="308">
        <v>2</v>
      </c>
      <c r="GQ59" s="308">
        <v>2</v>
      </c>
      <c r="GR59" s="308">
        <v>2</v>
      </c>
      <c r="GS59" s="308">
        <v>2</v>
      </c>
      <c r="GT59" s="308">
        <v>2</v>
      </c>
      <c r="GU59" s="308">
        <v>2</v>
      </c>
      <c r="GV59" s="308">
        <v>2</v>
      </c>
      <c r="GW59" s="308">
        <v>2</v>
      </c>
      <c r="GX59" s="308">
        <v>2</v>
      </c>
      <c r="GY59" s="308">
        <v>2</v>
      </c>
      <c r="GZ59" s="308">
        <v>2</v>
      </c>
      <c r="HA59" s="308">
        <v>2</v>
      </c>
      <c r="HB59" s="308">
        <v>2</v>
      </c>
      <c r="HC59" s="308">
        <v>2</v>
      </c>
      <c r="HD59" s="308">
        <v>2</v>
      </c>
      <c r="HE59" s="308">
        <v>2</v>
      </c>
      <c r="HF59" s="308">
        <v>1.5</v>
      </c>
      <c r="HG59" s="308">
        <v>1.5</v>
      </c>
      <c r="HH59" s="308">
        <v>1.5</v>
      </c>
      <c r="HI59" s="308">
        <v>1.5</v>
      </c>
      <c r="HJ59" s="308">
        <v>0.5</v>
      </c>
      <c r="HK59" s="308">
        <v>0.5</v>
      </c>
      <c r="HL59" s="308">
        <v>0.5</v>
      </c>
      <c r="HM59" s="308">
        <v>0.5</v>
      </c>
      <c r="HN59" s="308">
        <v>0.5</v>
      </c>
      <c r="HO59" s="308">
        <v>0.5</v>
      </c>
      <c r="HP59" s="308">
        <v>0.5</v>
      </c>
      <c r="HQ59" s="308">
        <v>0.5</v>
      </c>
      <c r="HR59" s="308">
        <v>0.5</v>
      </c>
      <c r="HS59" s="308">
        <v>0.5</v>
      </c>
      <c r="HT59" s="308">
        <v>0.5</v>
      </c>
      <c r="HU59" s="308">
        <v>0.5</v>
      </c>
      <c r="HV59" s="308">
        <v>0.5</v>
      </c>
      <c r="HW59" s="308">
        <v>0.5</v>
      </c>
      <c r="HX59" s="308">
        <v>0.5</v>
      </c>
      <c r="HY59" s="308">
        <v>0.5</v>
      </c>
      <c r="HZ59" s="308">
        <v>0.5</v>
      </c>
      <c r="IA59" s="308">
        <v>0.5</v>
      </c>
      <c r="IB59" s="308">
        <v>0.5</v>
      </c>
      <c r="IC59" s="308">
        <v>1</v>
      </c>
      <c r="ID59" s="308">
        <v>1.5</v>
      </c>
      <c r="IE59" s="308">
        <v>1.5</v>
      </c>
      <c r="IF59" s="308">
        <v>1</v>
      </c>
      <c r="IG59" s="308">
        <v>0</v>
      </c>
      <c r="IH59" s="308">
        <v>0</v>
      </c>
      <c r="II59" s="297">
        <v>0</v>
      </c>
      <c r="IJ59" s="297">
        <v>0</v>
      </c>
      <c r="IK59" s="297">
        <v>0</v>
      </c>
      <c r="IL59" s="297">
        <v>0</v>
      </c>
      <c r="IM59" s="297">
        <v>0</v>
      </c>
      <c r="IN59" s="297">
        <v>0</v>
      </c>
      <c r="IO59" s="297">
        <v>0</v>
      </c>
      <c r="IP59" s="297">
        <v>0</v>
      </c>
      <c r="IQ59" s="297">
        <v>0</v>
      </c>
      <c r="IR59" s="337">
        <f>AVERAGE([1]CongestionIndex!$C$161:$D$161)</f>
        <v>2.5</v>
      </c>
      <c r="IS59" s="297">
        <v>0</v>
      </c>
      <c r="IT59" s="297">
        <v>2.5</v>
      </c>
      <c r="IU59" s="297">
        <v>0</v>
      </c>
      <c r="IV59" s="297">
        <v>0</v>
      </c>
      <c r="IW59" s="297">
        <v>0</v>
      </c>
      <c r="IX59" s="297">
        <v>0</v>
      </c>
      <c r="IY59" s="297">
        <v>0</v>
      </c>
      <c r="IZ59" s="297">
        <v>0</v>
      </c>
      <c r="JA59" s="297">
        <v>0</v>
      </c>
      <c r="JB59" s="297">
        <v>0</v>
      </c>
      <c r="JC59" s="297">
        <v>0</v>
      </c>
      <c r="JD59" s="297">
        <v>0</v>
      </c>
      <c r="JE59" s="297">
        <v>0</v>
      </c>
      <c r="JF59" s="297">
        <v>0</v>
      </c>
      <c r="JG59" s="297">
        <v>0</v>
      </c>
      <c r="JH59" s="297">
        <v>0</v>
      </c>
      <c r="JI59" s="297">
        <v>0</v>
      </c>
      <c r="JJ59" s="297">
        <v>0</v>
      </c>
      <c r="JK59" s="297">
        <v>0</v>
      </c>
      <c r="JL59" s="297">
        <v>0</v>
      </c>
      <c r="JM59" s="297">
        <v>0</v>
      </c>
      <c r="JN59" s="297">
        <v>0</v>
      </c>
      <c r="JO59" s="297">
        <v>0</v>
      </c>
      <c r="JP59" s="297">
        <v>0</v>
      </c>
      <c r="JQ59" s="297">
        <v>0</v>
      </c>
      <c r="JR59" s="297">
        <v>0</v>
      </c>
      <c r="JS59" s="297">
        <v>0</v>
      </c>
      <c r="JT59" s="297">
        <v>0</v>
      </c>
      <c r="JU59" s="297">
        <v>0</v>
      </c>
      <c r="JV59" s="297">
        <v>0</v>
      </c>
      <c r="JW59" s="297">
        <v>0</v>
      </c>
      <c r="JX59" s="297">
        <f>AVERAGE(CongestionIndex!$C$161:$D$161)</f>
        <v>0</v>
      </c>
      <c r="JY59" s="297">
        <f>SUM(JX58:JX81)/24</f>
        <v>1.5</v>
      </c>
      <c r="JZ59" s="297">
        <f>SUM(JV58:JV81)/24</f>
        <v>2.6666666666666665</v>
      </c>
      <c r="KA59" s="297">
        <f>JY59-JZ59</f>
        <v>-1.1666666666666665</v>
      </c>
    </row>
    <row r="60" spans="1:287" s="154" customFormat="1" ht="11" x14ac:dyDescent="0.15">
      <c r="A60" s="303" t="s">
        <v>109</v>
      </c>
      <c r="B60" s="305">
        <v>0</v>
      </c>
      <c r="C60" s="305">
        <v>0</v>
      </c>
      <c r="D60" s="305">
        <v>0</v>
      </c>
      <c r="E60" s="305">
        <v>0</v>
      </c>
      <c r="F60" s="305">
        <v>0</v>
      </c>
      <c r="G60" s="305">
        <v>0</v>
      </c>
      <c r="H60" s="305">
        <v>0</v>
      </c>
      <c r="I60" s="305">
        <v>0</v>
      </c>
      <c r="J60" s="305">
        <v>0</v>
      </c>
      <c r="K60" s="305">
        <v>0</v>
      </c>
      <c r="L60" s="305">
        <v>0</v>
      </c>
      <c r="M60" s="305">
        <v>0</v>
      </c>
      <c r="N60" s="305">
        <v>0</v>
      </c>
      <c r="O60" s="305">
        <v>0</v>
      </c>
      <c r="P60" s="305">
        <v>0</v>
      </c>
      <c r="Q60" s="305">
        <v>0</v>
      </c>
      <c r="R60" s="305">
        <v>0</v>
      </c>
      <c r="S60" s="305">
        <v>0</v>
      </c>
      <c r="T60" s="305">
        <v>0</v>
      </c>
      <c r="U60" s="305">
        <v>0</v>
      </c>
      <c r="V60" s="305">
        <v>0</v>
      </c>
      <c r="W60" s="305">
        <v>0</v>
      </c>
      <c r="X60" s="305">
        <v>0</v>
      </c>
      <c r="Y60" s="305">
        <v>0</v>
      </c>
      <c r="Z60" s="305">
        <v>0</v>
      </c>
      <c r="AA60" s="305">
        <v>0</v>
      </c>
      <c r="AB60" s="305">
        <v>0</v>
      </c>
      <c r="AC60" s="305">
        <v>0</v>
      </c>
      <c r="AD60" s="305">
        <v>0</v>
      </c>
      <c r="AE60" s="305">
        <v>0</v>
      </c>
      <c r="AF60" s="305">
        <v>0</v>
      </c>
      <c r="AG60" s="305">
        <v>0</v>
      </c>
      <c r="AH60" s="305">
        <v>0</v>
      </c>
      <c r="AI60" s="305">
        <v>0</v>
      </c>
      <c r="AJ60" s="305">
        <v>0</v>
      </c>
      <c r="AK60" s="305">
        <v>0</v>
      </c>
      <c r="AL60" s="305">
        <v>0</v>
      </c>
      <c r="AM60" s="305">
        <v>0</v>
      </c>
      <c r="AN60" s="305">
        <v>0</v>
      </c>
      <c r="AO60" s="305">
        <v>0</v>
      </c>
      <c r="AP60" s="305">
        <v>0</v>
      </c>
      <c r="AQ60" s="305">
        <v>0</v>
      </c>
      <c r="AR60" s="305">
        <v>0</v>
      </c>
      <c r="AS60" s="305">
        <v>0</v>
      </c>
      <c r="AT60" s="305">
        <v>0</v>
      </c>
      <c r="AU60" s="305">
        <v>0</v>
      </c>
      <c r="AV60" s="305">
        <v>0</v>
      </c>
      <c r="AW60" s="305">
        <v>0</v>
      </c>
      <c r="AX60" s="305">
        <v>0</v>
      </c>
      <c r="AY60" s="305">
        <v>0</v>
      </c>
      <c r="AZ60" s="305">
        <v>0</v>
      </c>
      <c r="BA60" s="305">
        <v>0</v>
      </c>
      <c r="BB60" s="305">
        <v>0</v>
      </c>
      <c r="BC60" s="305">
        <v>0</v>
      </c>
      <c r="BD60" s="305">
        <v>0</v>
      </c>
      <c r="BE60" s="305">
        <v>0</v>
      </c>
      <c r="BF60" s="305">
        <v>0</v>
      </c>
      <c r="BG60" s="305">
        <v>0</v>
      </c>
      <c r="BH60" s="305">
        <v>0</v>
      </c>
      <c r="BI60" s="305">
        <v>0</v>
      </c>
      <c r="BJ60" s="305">
        <v>0</v>
      </c>
      <c r="BK60" s="305">
        <v>0</v>
      </c>
      <c r="BL60" s="305">
        <v>0</v>
      </c>
      <c r="BM60" s="305">
        <v>0</v>
      </c>
      <c r="BN60" s="305">
        <v>0</v>
      </c>
      <c r="BO60" s="305">
        <v>0</v>
      </c>
      <c r="BP60" s="305">
        <v>0</v>
      </c>
      <c r="BQ60" s="305">
        <v>0</v>
      </c>
      <c r="BR60" s="305">
        <v>0</v>
      </c>
      <c r="BS60" s="305">
        <v>0</v>
      </c>
      <c r="BT60" s="305">
        <v>1.5</v>
      </c>
      <c r="BU60" s="305">
        <v>1.5</v>
      </c>
      <c r="BV60" s="305">
        <v>0</v>
      </c>
      <c r="BW60" s="305">
        <v>0</v>
      </c>
      <c r="BX60" s="305">
        <v>0</v>
      </c>
      <c r="BY60" s="305">
        <v>0</v>
      </c>
      <c r="BZ60" s="305">
        <v>0</v>
      </c>
      <c r="CA60" s="305">
        <v>0</v>
      </c>
      <c r="CB60" s="305">
        <v>0</v>
      </c>
      <c r="CC60" s="305">
        <v>0</v>
      </c>
      <c r="CD60" s="305">
        <v>0</v>
      </c>
      <c r="CE60" s="305">
        <v>0</v>
      </c>
      <c r="CF60" s="305">
        <v>0</v>
      </c>
      <c r="CG60" s="305">
        <v>1.5</v>
      </c>
      <c r="CH60" s="305">
        <v>0</v>
      </c>
      <c r="CI60" s="305">
        <v>1.5</v>
      </c>
      <c r="CJ60" s="305">
        <v>0</v>
      </c>
      <c r="CK60" s="305">
        <v>0</v>
      </c>
      <c r="CL60" s="305">
        <v>0</v>
      </c>
      <c r="CM60" s="305">
        <v>2</v>
      </c>
      <c r="CN60" s="305">
        <v>0</v>
      </c>
      <c r="CO60" s="305">
        <v>0</v>
      </c>
      <c r="CP60" s="305">
        <v>0</v>
      </c>
      <c r="CQ60" s="305">
        <v>0</v>
      </c>
      <c r="CR60" s="305">
        <v>2.5</v>
      </c>
      <c r="CS60" s="305">
        <v>1.5</v>
      </c>
      <c r="CT60" s="305">
        <v>2</v>
      </c>
      <c r="CU60" s="305">
        <v>0</v>
      </c>
      <c r="CV60" s="305">
        <v>0</v>
      </c>
      <c r="CW60" s="305">
        <v>0</v>
      </c>
      <c r="CX60" s="305">
        <v>0</v>
      </c>
      <c r="CY60" s="305">
        <v>0</v>
      </c>
      <c r="CZ60" s="305">
        <v>1.5</v>
      </c>
      <c r="DA60" s="305">
        <v>6</v>
      </c>
      <c r="DB60" s="305">
        <v>3</v>
      </c>
      <c r="DC60" s="305">
        <v>0</v>
      </c>
      <c r="DD60" s="305">
        <v>0</v>
      </c>
      <c r="DE60" s="305">
        <v>1.5</v>
      </c>
      <c r="DF60" s="305">
        <v>1</v>
      </c>
      <c r="DG60" s="305">
        <v>0</v>
      </c>
      <c r="DH60" s="305">
        <v>5.5</v>
      </c>
      <c r="DI60" s="305">
        <v>0</v>
      </c>
      <c r="DJ60" s="305">
        <v>0.5</v>
      </c>
      <c r="DK60" s="305">
        <v>0.5</v>
      </c>
      <c r="DL60" s="305">
        <v>1.5</v>
      </c>
      <c r="DM60" s="305">
        <v>3.5</v>
      </c>
      <c r="DN60" s="305">
        <v>1.5</v>
      </c>
      <c r="DO60" s="305">
        <v>2.5</v>
      </c>
      <c r="DP60" s="305">
        <v>0.5</v>
      </c>
      <c r="DQ60" s="305">
        <v>0.5</v>
      </c>
      <c r="DR60" s="305">
        <v>2</v>
      </c>
      <c r="DS60" s="305">
        <v>2.5</v>
      </c>
      <c r="DT60" s="305">
        <v>2.5</v>
      </c>
      <c r="DU60" s="305">
        <v>3</v>
      </c>
      <c r="DV60" s="305">
        <v>5</v>
      </c>
      <c r="DW60" s="305">
        <v>4.5</v>
      </c>
      <c r="DX60" s="305">
        <v>4</v>
      </c>
      <c r="DY60" s="305">
        <v>5</v>
      </c>
      <c r="DZ60" s="305">
        <v>4.5</v>
      </c>
      <c r="EA60" s="305">
        <v>3</v>
      </c>
      <c r="EB60" s="305">
        <v>3.5</v>
      </c>
      <c r="EC60" s="305">
        <v>4</v>
      </c>
      <c r="ED60" s="305">
        <v>4.5</v>
      </c>
      <c r="EE60" s="305">
        <v>5</v>
      </c>
      <c r="EF60" s="305">
        <v>5</v>
      </c>
      <c r="EG60" s="305">
        <v>4</v>
      </c>
      <c r="EH60" s="305">
        <v>4.5</v>
      </c>
      <c r="EI60" s="305">
        <v>3.5</v>
      </c>
      <c r="EJ60" s="305">
        <v>4</v>
      </c>
      <c r="EK60" s="305">
        <v>2.5</v>
      </c>
      <c r="EL60" s="305">
        <v>3</v>
      </c>
      <c r="EM60" s="305">
        <v>4.5</v>
      </c>
      <c r="EN60" s="305">
        <v>6</v>
      </c>
      <c r="EO60" s="305">
        <v>5.5</v>
      </c>
      <c r="EP60" s="305">
        <v>5.5</v>
      </c>
      <c r="EQ60" s="305">
        <v>6.5</v>
      </c>
      <c r="ER60" s="305">
        <v>4</v>
      </c>
      <c r="ES60" s="305">
        <v>4</v>
      </c>
      <c r="ET60" s="305">
        <v>4.5</v>
      </c>
      <c r="EU60" s="305">
        <v>5</v>
      </c>
      <c r="EV60" s="305">
        <v>5</v>
      </c>
      <c r="EW60" s="305">
        <v>5</v>
      </c>
      <c r="EX60" s="305">
        <v>4.5</v>
      </c>
      <c r="EY60" s="305">
        <v>3.5</v>
      </c>
      <c r="EZ60" s="305">
        <v>3.5</v>
      </c>
      <c r="FA60" s="305">
        <v>3</v>
      </c>
      <c r="FB60" s="305">
        <v>4</v>
      </c>
      <c r="FC60" s="305">
        <v>3</v>
      </c>
      <c r="FD60" s="305">
        <v>4.5</v>
      </c>
      <c r="FE60" s="305">
        <v>2</v>
      </c>
      <c r="FF60" s="305">
        <v>2.5</v>
      </c>
      <c r="FG60" s="305">
        <v>1.5</v>
      </c>
      <c r="FH60" s="305">
        <v>1.5</v>
      </c>
      <c r="FI60" s="305">
        <v>1.5</v>
      </c>
      <c r="FJ60" s="305">
        <v>1.5</v>
      </c>
      <c r="FK60" s="305">
        <v>2.5</v>
      </c>
      <c r="FL60" s="305">
        <v>2.5</v>
      </c>
      <c r="FM60" s="305">
        <v>1.5</v>
      </c>
      <c r="FN60" s="305">
        <v>3</v>
      </c>
      <c r="FO60" s="305">
        <v>5</v>
      </c>
      <c r="FP60" s="305">
        <v>4</v>
      </c>
      <c r="FQ60" s="305">
        <v>4</v>
      </c>
      <c r="FR60" s="305">
        <v>4</v>
      </c>
      <c r="FS60" s="305">
        <v>3.5</v>
      </c>
      <c r="FT60" s="305">
        <v>3</v>
      </c>
      <c r="FU60" s="305">
        <v>3</v>
      </c>
      <c r="FV60" s="305">
        <v>4</v>
      </c>
      <c r="FW60" s="305">
        <v>4</v>
      </c>
      <c r="FX60" s="305">
        <v>3.5</v>
      </c>
      <c r="FY60" s="305">
        <v>4.5</v>
      </c>
      <c r="FZ60" s="305">
        <v>5.5</v>
      </c>
      <c r="GA60" s="305">
        <v>5.5</v>
      </c>
      <c r="GB60" s="305">
        <v>4</v>
      </c>
      <c r="GC60" s="305">
        <v>1.5</v>
      </c>
      <c r="GD60" s="305">
        <v>1.5</v>
      </c>
      <c r="GE60" s="305">
        <v>1</v>
      </c>
      <c r="GF60" s="305">
        <v>0.5</v>
      </c>
      <c r="GG60" s="305">
        <v>0.5</v>
      </c>
      <c r="GH60" s="305">
        <v>1.5</v>
      </c>
      <c r="GI60" s="305">
        <v>2</v>
      </c>
      <c r="GJ60" s="305">
        <v>4</v>
      </c>
      <c r="GK60" s="305">
        <v>6</v>
      </c>
      <c r="GL60" s="305">
        <v>4</v>
      </c>
      <c r="GM60" s="305">
        <v>5</v>
      </c>
      <c r="GN60" s="305">
        <v>5</v>
      </c>
      <c r="GO60" s="305">
        <v>6</v>
      </c>
      <c r="GP60" s="305">
        <v>7</v>
      </c>
      <c r="GQ60" s="305">
        <v>8</v>
      </c>
      <c r="GR60" s="305">
        <v>9</v>
      </c>
      <c r="GS60" s="305">
        <v>9</v>
      </c>
      <c r="GT60" s="305">
        <v>5</v>
      </c>
      <c r="GU60" s="305">
        <v>5</v>
      </c>
      <c r="GV60" s="305">
        <v>7</v>
      </c>
      <c r="GW60" s="305">
        <v>6</v>
      </c>
      <c r="GX60" s="305">
        <v>6</v>
      </c>
      <c r="GY60" s="305">
        <v>6</v>
      </c>
      <c r="GZ60" s="305">
        <v>3.5</v>
      </c>
      <c r="HA60" s="305">
        <v>2</v>
      </c>
      <c r="HB60" s="305">
        <v>4</v>
      </c>
      <c r="HC60" s="305">
        <v>4</v>
      </c>
      <c r="HD60" s="305">
        <v>5</v>
      </c>
      <c r="HE60" s="305">
        <v>5</v>
      </c>
      <c r="HF60" s="305">
        <v>5.5</v>
      </c>
      <c r="HG60" s="305">
        <v>3.5</v>
      </c>
      <c r="HH60" s="305">
        <v>4</v>
      </c>
      <c r="HI60" s="305">
        <v>4</v>
      </c>
      <c r="HJ60" s="305">
        <v>2</v>
      </c>
      <c r="HK60" s="305">
        <v>2</v>
      </c>
      <c r="HL60" s="305">
        <v>2</v>
      </c>
      <c r="HM60" s="305">
        <v>2.5</v>
      </c>
      <c r="HN60" s="305">
        <v>1</v>
      </c>
      <c r="HO60" s="305">
        <v>1</v>
      </c>
      <c r="HP60" s="305">
        <v>1</v>
      </c>
      <c r="HQ60" s="305">
        <v>4</v>
      </c>
      <c r="HR60" s="305">
        <v>4</v>
      </c>
      <c r="HS60" s="305">
        <v>1.5</v>
      </c>
      <c r="HT60" s="305">
        <v>1.5</v>
      </c>
      <c r="HU60" s="305">
        <v>5</v>
      </c>
      <c r="HV60" s="305">
        <v>2</v>
      </c>
      <c r="HW60" s="305">
        <v>2</v>
      </c>
      <c r="HX60" s="305">
        <v>4</v>
      </c>
      <c r="HY60" s="305">
        <v>2</v>
      </c>
      <c r="HZ60" s="305">
        <v>1</v>
      </c>
      <c r="IA60" s="305">
        <v>2.5</v>
      </c>
      <c r="IB60" s="305">
        <v>2</v>
      </c>
      <c r="IC60" s="305">
        <v>3</v>
      </c>
      <c r="ID60" s="305">
        <v>2</v>
      </c>
      <c r="IE60" s="305">
        <v>0.5</v>
      </c>
      <c r="IF60" s="305">
        <v>0.5</v>
      </c>
      <c r="IG60" s="306">
        <v>3.5</v>
      </c>
      <c r="IH60" s="305">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f>AVERAGE(CongestionIndex!$C$162:$D$162)</f>
        <v>2</v>
      </c>
    </row>
    <row r="61" spans="1:287" s="61" customFormat="1" ht="11" x14ac:dyDescent="0.1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5">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f>AVERAGE(CongestionIndex!$C$163:$D$163)</f>
        <v>0</v>
      </c>
    </row>
    <row r="62" spans="1:287" s="61" customFormat="1" ht="11" x14ac:dyDescent="0.1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5">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f>AVERAGE(CongestionIndex!$C$164:$D$164)</f>
        <v>4</v>
      </c>
    </row>
    <row r="63" spans="1:287" s="61" customFormat="1" ht="11" x14ac:dyDescent="0.1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5">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f>AVERAGE(CongestionIndex!$C$165:$D$165)</f>
        <v>0</v>
      </c>
    </row>
    <row r="64" spans="1:287" s="61" customFormat="1" ht="11" x14ac:dyDescent="0.1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5">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f>AVERAGE(CongestionIndex!$C$166:$D$166)</f>
        <v>0</v>
      </c>
    </row>
    <row r="65" spans="1:284" s="61" customFormat="1" ht="11" x14ac:dyDescent="0.1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5">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f>AVERAGE(CongestionIndex!$C$167:$D$167)</f>
        <v>0</v>
      </c>
    </row>
    <row r="66" spans="1:284" s="61" customFormat="1" ht="11" x14ac:dyDescent="0.1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5">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f>AVERAGE(CongestionIndex!$C$168:$D$168)</f>
        <v>0</v>
      </c>
    </row>
    <row r="67" spans="1:284" s="61" customFormat="1" ht="11" x14ac:dyDescent="0.1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5">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f>AVERAGE(CongestionIndex!$C$169:$D$169)</f>
        <v>0</v>
      </c>
    </row>
    <row r="68" spans="1:284" s="61" customFormat="1" ht="11" x14ac:dyDescent="0.1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5">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f>AVERAGE(CongestionIndex!$C$170:$D$170)</f>
        <v>15.5</v>
      </c>
    </row>
    <row r="69" spans="1:284" s="61" customFormat="1" ht="11" x14ac:dyDescent="0.1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5">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f>AVERAGE(CongestionIndex!$C$171:$D$171)</f>
        <v>0</v>
      </c>
    </row>
    <row r="70" spans="1:284" s="61" customFormat="1" ht="11" x14ac:dyDescent="0.1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5">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f>AVERAGE(CongestionIndex!$C$172:$D$172)</f>
        <v>6</v>
      </c>
    </row>
    <row r="71" spans="1:284" s="61" customFormat="1" ht="11" x14ac:dyDescent="0.1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5">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f>AVERAGE(CongestionIndex!$C$173:$D$173)</f>
        <v>0</v>
      </c>
    </row>
    <row r="72" spans="1:284" s="61" customFormat="1" ht="11" x14ac:dyDescent="0.1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5">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f>AVERAGE(CongestionIndex!$C$174:$D$174)</f>
        <v>0</v>
      </c>
    </row>
    <row r="73" spans="1:284" s="61" customFormat="1" ht="11" x14ac:dyDescent="0.1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5">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f>AVERAGE(CongestionIndex!$C$175:$D$175)</f>
        <v>0</v>
      </c>
    </row>
    <row r="74" spans="1:284" s="61" customFormat="1" ht="11" x14ac:dyDescent="0.1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5">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f>AVERAGE(CongestionIndex!$C$176:$D$176)</f>
        <v>0</v>
      </c>
    </row>
    <row r="75" spans="1:284" s="61" customFormat="1" ht="11" x14ac:dyDescent="0.1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5">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f>AVERAGE(CongestionIndex!$C$177:$D$177)</f>
        <v>0</v>
      </c>
    </row>
    <row r="76" spans="1:284" s="61" customFormat="1" ht="11" x14ac:dyDescent="0.1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5">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f>AVERAGE(CongestionIndex!$C$178:$D$178)</f>
        <v>0.5</v>
      </c>
    </row>
    <row r="77" spans="1:284" s="61" customFormat="1" ht="11" x14ac:dyDescent="0.1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5">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f>AVERAGE(CongestionIndex!$C$179:$D$179)</f>
        <v>8</v>
      </c>
    </row>
    <row r="78" spans="1:284" s="61" customFormat="1" ht="11" x14ac:dyDescent="0.1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5">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f>AVERAGE(CongestionIndex!$C$180:$D$180)</f>
        <v>0</v>
      </c>
    </row>
    <row r="79" spans="1:284" s="61" customFormat="1" ht="11" x14ac:dyDescent="0.1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5">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f>AVERAGE(CongestionIndex!$C$181:$D$181)</f>
        <v>0</v>
      </c>
    </row>
    <row r="80" spans="1:284" s="61" customFormat="1" ht="11" x14ac:dyDescent="0.1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5">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f>AVERAGE(CongestionIndex!$C$182:$D$182)</f>
        <v>0</v>
      </c>
    </row>
    <row r="81" spans="1:287" s="61" customFormat="1" ht="11" x14ac:dyDescent="0.1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5">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f>AVERAGE(CongestionIndex!$C$183:$D$183)</f>
        <v>0</v>
      </c>
    </row>
    <row r="82" spans="1:287" s="11" customFormat="1" ht="11" x14ac:dyDescent="0.15">
      <c r="A82" s="60"/>
      <c r="IR82" s="333"/>
      <c r="JY82" s="62"/>
    </row>
    <row r="83" spans="1:287" s="11" customFormat="1" ht="11" x14ac:dyDescent="0.15">
      <c r="A83" s="58" t="s">
        <v>143</v>
      </c>
      <c r="IR83" s="333"/>
      <c r="JY83" s="62"/>
    </row>
    <row r="84" spans="1:287" s="79" customFormat="1" ht="11" x14ac:dyDescent="0.1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9">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row>
    <row r="85" spans="1:287" s="302" customFormat="1" x14ac:dyDescent="0.15">
      <c r="A85" s="307" t="s">
        <v>145</v>
      </c>
      <c r="B85" s="314">
        <v>0</v>
      </c>
      <c r="C85" s="314">
        <v>0</v>
      </c>
      <c r="D85" s="314">
        <v>0</v>
      </c>
      <c r="E85" s="314">
        <v>0</v>
      </c>
      <c r="F85" s="314">
        <v>2</v>
      </c>
      <c r="G85" s="314">
        <v>2</v>
      </c>
      <c r="H85" s="314">
        <v>5.5</v>
      </c>
      <c r="I85" s="314">
        <v>3.5</v>
      </c>
      <c r="J85" s="314">
        <v>1.5</v>
      </c>
      <c r="K85" s="314">
        <v>0</v>
      </c>
      <c r="L85" s="314">
        <v>1</v>
      </c>
      <c r="M85" s="314">
        <v>0</v>
      </c>
      <c r="N85" s="314">
        <v>0</v>
      </c>
      <c r="O85" s="314">
        <v>0.5</v>
      </c>
      <c r="P85" s="314">
        <v>0.5</v>
      </c>
      <c r="Q85" s="314">
        <v>1</v>
      </c>
      <c r="R85" s="314">
        <v>1</v>
      </c>
      <c r="S85" s="314">
        <v>1</v>
      </c>
      <c r="T85" s="314">
        <v>1</v>
      </c>
      <c r="U85" s="314">
        <v>0</v>
      </c>
      <c r="V85" s="314">
        <v>0</v>
      </c>
      <c r="W85" s="314">
        <v>0</v>
      </c>
      <c r="X85" s="314">
        <v>0</v>
      </c>
      <c r="Y85" s="314">
        <v>0</v>
      </c>
      <c r="Z85" s="314">
        <v>1</v>
      </c>
      <c r="AA85" s="314">
        <v>1</v>
      </c>
      <c r="AB85" s="314">
        <v>0.5</v>
      </c>
      <c r="AC85" s="314">
        <v>0.5</v>
      </c>
      <c r="AD85" s="314">
        <v>0</v>
      </c>
      <c r="AE85" s="314">
        <v>0</v>
      </c>
      <c r="AF85" s="314">
        <v>0</v>
      </c>
      <c r="AG85" s="314">
        <v>0</v>
      </c>
      <c r="AH85" s="314">
        <v>0</v>
      </c>
      <c r="AI85" s="314">
        <v>1</v>
      </c>
      <c r="AJ85" s="314">
        <v>1</v>
      </c>
      <c r="AK85" s="314">
        <v>1</v>
      </c>
      <c r="AL85" s="314">
        <v>1</v>
      </c>
      <c r="AM85" s="314">
        <v>1</v>
      </c>
      <c r="AN85" s="314">
        <v>1</v>
      </c>
      <c r="AO85" s="314">
        <v>1</v>
      </c>
      <c r="AP85" s="314">
        <v>1</v>
      </c>
      <c r="AQ85" s="314">
        <v>1</v>
      </c>
      <c r="AR85" s="314">
        <v>1</v>
      </c>
      <c r="AS85" s="314">
        <v>1</v>
      </c>
      <c r="AT85" s="314">
        <v>1</v>
      </c>
      <c r="AU85" s="314">
        <v>1</v>
      </c>
      <c r="AV85" s="314">
        <v>1</v>
      </c>
      <c r="AW85" s="314">
        <v>1</v>
      </c>
      <c r="AX85" s="314">
        <v>1</v>
      </c>
      <c r="AY85" s="314">
        <v>0</v>
      </c>
      <c r="AZ85" s="314">
        <v>0</v>
      </c>
      <c r="BA85" s="314">
        <v>0</v>
      </c>
      <c r="BB85" s="314">
        <v>0</v>
      </c>
      <c r="BC85" s="314">
        <v>0</v>
      </c>
      <c r="BD85" s="314">
        <v>0</v>
      </c>
      <c r="BE85" s="314">
        <v>0</v>
      </c>
      <c r="BF85" s="314">
        <v>0</v>
      </c>
      <c r="BG85" s="314">
        <v>0</v>
      </c>
      <c r="BH85" s="314">
        <v>0</v>
      </c>
      <c r="BI85" s="314">
        <v>0</v>
      </c>
      <c r="BJ85" s="314">
        <v>0</v>
      </c>
      <c r="BK85" s="314">
        <v>0</v>
      </c>
      <c r="BL85" s="314">
        <v>0</v>
      </c>
      <c r="BM85" s="314">
        <v>0</v>
      </c>
      <c r="BN85" s="314">
        <v>0</v>
      </c>
      <c r="BO85" s="314">
        <v>0</v>
      </c>
      <c r="BP85" s="314">
        <v>0</v>
      </c>
      <c r="BQ85" s="314">
        <v>1</v>
      </c>
      <c r="BR85" s="314">
        <v>2</v>
      </c>
      <c r="BS85" s="314">
        <v>2</v>
      </c>
      <c r="BT85" s="314">
        <v>0</v>
      </c>
      <c r="BU85" s="314">
        <v>0.5</v>
      </c>
      <c r="BV85" s="314">
        <v>0</v>
      </c>
      <c r="BW85" s="314">
        <v>0</v>
      </c>
      <c r="BX85" s="314">
        <v>0</v>
      </c>
      <c r="BY85" s="314">
        <v>0</v>
      </c>
      <c r="BZ85" s="314">
        <v>0</v>
      </c>
      <c r="CA85" s="314">
        <v>0</v>
      </c>
      <c r="CB85" s="314">
        <v>0</v>
      </c>
      <c r="CC85" s="314">
        <v>0</v>
      </c>
      <c r="CD85" s="314">
        <v>0</v>
      </c>
      <c r="CE85" s="314">
        <v>0</v>
      </c>
      <c r="CF85" s="314">
        <v>0</v>
      </c>
      <c r="CG85" s="314">
        <v>0</v>
      </c>
      <c r="CH85" s="314">
        <v>0</v>
      </c>
      <c r="CI85" s="314">
        <v>0</v>
      </c>
      <c r="CJ85" s="314">
        <v>0</v>
      </c>
      <c r="CK85" s="314">
        <v>0</v>
      </c>
      <c r="CL85" s="314">
        <v>0</v>
      </c>
      <c r="CM85" s="314">
        <v>0</v>
      </c>
      <c r="CN85" s="314">
        <v>0</v>
      </c>
      <c r="CO85" s="314">
        <v>0</v>
      </c>
      <c r="CP85" s="314">
        <v>0</v>
      </c>
      <c r="CQ85" s="314">
        <v>0</v>
      </c>
      <c r="CR85" s="314">
        <v>0</v>
      </c>
      <c r="CS85" s="314">
        <v>0</v>
      </c>
      <c r="CT85" s="314">
        <v>0</v>
      </c>
      <c r="CU85" s="314">
        <v>0</v>
      </c>
      <c r="CV85" s="314">
        <v>0</v>
      </c>
      <c r="CW85" s="314">
        <v>0</v>
      </c>
      <c r="CX85" s="314">
        <v>0</v>
      </c>
      <c r="CY85" s="314">
        <v>0</v>
      </c>
      <c r="CZ85" s="314">
        <v>0</v>
      </c>
      <c r="DA85" s="314">
        <v>0</v>
      </c>
      <c r="DB85" s="314">
        <v>0</v>
      </c>
      <c r="DC85" s="314">
        <v>0</v>
      </c>
      <c r="DD85" s="314">
        <v>0</v>
      </c>
      <c r="DE85" s="314">
        <v>0</v>
      </c>
      <c r="DF85" s="314">
        <v>0</v>
      </c>
      <c r="DG85" s="314">
        <v>0</v>
      </c>
      <c r="DH85" s="314">
        <v>0</v>
      </c>
      <c r="DI85" s="314">
        <v>0</v>
      </c>
      <c r="DJ85" s="314">
        <v>0</v>
      </c>
      <c r="DK85" s="314">
        <v>0</v>
      </c>
      <c r="DL85" s="314">
        <v>0</v>
      </c>
      <c r="DM85" s="314">
        <v>0</v>
      </c>
      <c r="DN85" s="314">
        <v>0</v>
      </c>
      <c r="DO85" s="314">
        <v>0</v>
      </c>
      <c r="DP85" s="314">
        <v>0</v>
      </c>
      <c r="DQ85" s="314">
        <v>0</v>
      </c>
      <c r="DR85" s="314">
        <v>0</v>
      </c>
      <c r="DS85" s="314">
        <v>0</v>
      </c>
      <c r="DT85" s="314">
        <v>0</v>
      </c>
      <c r="DU85" s="314">
        <v>0</v>
      </c>
      <c r="DV85" s="314">
        <v>0</v>
      </c>
      <c r="DW85" s="314">
        <v>0</v>
      </c>
      <c r="DX85" s="314">
        <v>0</v>
      </c>
      <c r="DY85" s="314">
        <v>0</v>
      </c>
      <c r="DZ85" s="314">
        <v>0</v>
      </c>
      <c r="EA85" s="314">
        <v>0</v>
      </c>
      <c r="EB85" s="314">
        <v>0</v>
      </c>
      <c r="EC85" s="314">
        <v>0</v>
      </c>
      <c r="ED85" s="314">
        <v>0</v>
      </c>
      <c r="EE85" s="314">
        <v>0</v>
      </c>
      <c r="EF85" s="314">
        <v>0</v>
      </c>
      <c r="EG85" s="314">
        <v>0</v>
      </c>
      <c r="EH85" s="314">
        <v>0</v>
      </c>
      <c r="EI85" s="314">
        <v>0</v>
      </c>
      <c r="EJ85" s="314">
        <v>0</v>
      </c>
      <c r="EK85" s="314">
        <v>0</v>
      </c>
      <c r="EL85" s="314">
        <v>0</v>
      </c>
      <c r="EM85" s="314">
        <v>0</v>
      </c>
      <c r="EN85" s="314">
        <v>0</v>
      </c>
      <c r="EO85" s="314">
        <v>0</v>
      </c>
      <c r="EP85" s="314">
        <v>0</v>
      </c>
      <c r="EQ85" s="314">
        <v>0</v>
      </c>
      <c r="ER85" s="314">
        <v>0</v>
      </c>
      <c r="ES85" s="314">
        <v>0</v>
      </c>
      <c r="ET85" s="314">
        <v>0</v>
      </c>
      <c r="EU85" s="314">
        <v>0</v>
      </c>
      <c r="EV85" s="314">
        <v>0</v>
      </c>
      <c r="EW85" s="314">
        <v>0</v>
      </c>
      <c r="EX85" s="314">
        <v>0</v>
      </c>
      <c r="EY85" s="314">
        <v>0</v>
      </c>
      <c r="EZ85" s="314">
        <v>0</v>
      </c>
      <c r="FA85" s="314">
        <v>0</v>
      </c>
      <c r="FB85" s="314">
        <v>0</v>
      </c>
      <c r="FC85" s="314">
        <v>0</v>
      </c>
      <c r="FD85" s="314">
        <v>0</v>
      </c>
      <c r="FE85" s="314">
        <v>0</v>
      </c>
      <c r="FF85" s="314">
        <v>0</v>
      </c>
      <c r="FG85" s="314">
        <v>0</v>
      </c>
      <c r="FH85" s="314">
        <v>0</v>
      </c>
      <c r="FI85" s="314">
        <v>0</v>
      </c>
      <c r="FJ85" s="314">
        <v>0</v>
      </c>
      <c r="FK85" s="314">
        <v>0</v>
      </c>
      <c r="FL85" s="314">
        <v>0</v>
      </c>
      <c r="FM85" s="314">
        <v>0</v>
      </c>
      <c r="FN85" s="314">
        <v>0</v>
      </c>
      <c r="FO85" s="314">
        <v>0</v>
      </c>
      <c r="FP85" s="314">
        <v>0</v>
      </c>
      <c r="FQ85" s="314">
        <v>0</v>
      </c>
      <c r="FR85" s="314">
        <v>0</v>
      </c>
      <c r="FS85" s="314">
        <v>0</v>
      </c>
      <c r="FT85" s="314">
        <v>0</v>
      </c>
      <c r="FU85" s="314">
        <v>0</v>
      </c>
      <c r="FV85" s="314">
        <v>0</v>
      </c>
      <c r="FW85" s="314">
        <v>0</v>
      </c>
      <c r="FX85" s="314">
        <v>0</v>
      </c>
      <c r="FY85" s="314">
        <v>0</v>
      </c>
      <c r="FZ85" s="314">
        <v>0</v>
      </c>
      <c r="GA85" s="314">
        <v>0</v>
      </c>
      <c r="GB85" s="314">
        <v>0</v>
      </c>
      <c r="GC85" s="314">
        <v>0</v>
      </c>
      <c r="GD85" s="314">
        <v>0</v>
      </c>
      <c r="GE85" s="314">
        <v>0</v>
      </c>
      <c r="GF85" s="314">
        <v>0</v>
      </c>
      <c r="GG85" s="314">
        <v>0</v>
      </c>
      <c r="GH85" s="314">
        <v>0</v>
      </c>
      <c r="GI85" s="314">
        <v>0</v>
      </c>
      <c r="GJ85" s="314">
        <v>0</v>
      </c>
      <c r="GK85" s="314">
        <v>0</v>
      </c>
      <c r="GL85" s="314">
        <v>0</v>
      </c>
      <c r="GM85" s="314">
        <v>0</v>
      </c>
      <c r="GN85" s="314">
        <v>0</v>
      </c>
      <c r="GO85" s="314">
        <v>0</v>
      </c>
      <c r="GP85" s="314">
        <v>0</v>
      </c>
      <c r="GQ85" s="314">
        <v>0</v>
      </c>
      <c r="GR85" s="314">
        <v>0</v>
      </c>
      <c r="GS85" s="314">
        <v>0</v>
      </c>
      <c r="GT85" s="314">
        <v>0</v>
      </c>
      <c r="GU85" s="314">
        <v>0</v>
      </c>
      <c r="GV85" s="314">
        <v>0</v>
      </c>
      <c r="GW85" s="314">
        <v>0</v>
      </c>
      <c r="GX85" s="314">
        <v>0</v>
      </c>
      <c r="GY85" s="314">
        <v>0</v>
      </c>
      <c r="GZ85" s="314">
        <v>0</v>
      </c>
      <c r="HA85" s="314">
        <v>0</v>
      </c>
      <c r="HB85" s="314">
        <v>0</v>
      </c>
      <c r="HC85" s="314">
        <v>0</v>
      </c>
      <c r="HD85" s="314">
        <v>0</v>
      </c>
      <c r="HE85" s="314">
        <v>0</v>
      </c>
      <c r="HF85" s="314">
        <v>0</v>
      </c>
      <c r="HG85" s="314">
        <v>0</v>
      </c>
      <c r="HH85" s="314">
        <v>0</v>
      </c>
      <c r="HI85" s="314">
        <v>0</v>
      </c>
      <c r="HJ85" s="314">
        <v>0</v>
      </c>
      <c r="HK85" s="314">
        <v>0</v>
      </c>
      <c r="HL85" s="314">
        <v>0</v>
      </c>
      <c r="HM85" s="314">
        <v>0</v>
      </c>
      <c r="HN85" s="314">
        <v>0</v>
      </c>
      <c r="HO85" s="314">
        <v>0</v>
      </c>
      <c r="HP85" s="314">
        <v>0</v>
      </c>
      <c r="HQ85" s="314">
        <v>0</v>
      </c>
      <c r="HR85" s="314">
        <v>0</v>
      </c>
      <c r="HS85" s="314">
        <v>0</v>
      </c>
      <c r="HT85" s="314">
        <v>0</v>
      </c>
      <c r="HU85" s="314">
        <v>0</v>
      </c>
      <c r="HV85" s="314">
        <v>0</v>
      </c>
      <c r="HW85" s="314">
        <v>0</v>
      </c>
      <c r="HX85" s="314">
        <v>0</v>
      </c>
      <c r="HY85" s="314">
        <v>0</v>
      </c>
      <c r="HZ85" s="314">
        <v>0</v>
      </c>
      <c r="IA85" s="314">
        <v>0</v>
      </c>
      <c r="IB85" s="314">
        <v>0</v>
      </c>
      <c r="IC85" s="314">
        <v>0</v>
      </c>
      <c r="ID85" s="314">
        <v>0</v>
      </c>
      <c r="IE85" s="314">
        <v>0</v>
      </c>
      <c r="IF85" s="314">
        <v>0</v>
      </c>
      <c r="IG85" s="314">
        <v>0</v>
      </c>
      <c r="IH85" s="314">
        <v>0</v>
      </c>
      <c r="II85" s="314">
        <v>0</v>
      </c>
      <c r="IJ85" s="314">
        <v>0</v>
      </c>
      <c r="IK85" s="314">
        <v>0</v>
      </c>
      <c r="IL85" s="314">
        <v>0</v>
      </c>
      <c r="IM85" s="314">
        <v>0</v>
      </c>
      <c r="IN85" s="314">
        <v>0</v>
      </c>
      <c r="IO85" s="314">
        <v>0</v>
      </c>
      <c r="IP85" s="314">
        <v>0</v>
      </c>
      <c r="IQ85" s="314">
        <v>0</v>
      </c>
      <c r="IR85" s="332">
        <v>0</v>
      </c>
      <c r="IS85" s="314">
        <v>0</v>
      </c>
      <c r="IT85" s="314">
        <v>0</v>
      </c>
      <c r="IU85" s="314">
        <v>0</v>
      </c>
      <c r="IV85" s="314">
        <v>0</v>
      </c>
      <c r="IW85" s="314">
        <v>0</v>
      </c>
      <c r="IX85" s="314">
        <v>0</v>
      </c>
      <c r="IY85" s="314">
        <v>0</v>
      </c>
      <c r="IZ85" s="314">
        <v>0</v>
      </c>
      <c r="JA85" s="314">
        <v>0</v>
      </c>
      <c r="JB85" s="314">
        <v>0</v>
      </c>
      <c r="JC85" s="314">
        <v>0</v>
      </c>
      <c r="JD85" s="314">
        <v>0</v>
      </c>
      <c r="JE85" s="314">
        <v>0</v>
      </c>
      <c r="JF85" s="314">
        <v>0</v>
      </c>
      <c r="JG85" s="314">
        <v>0</v>
      </c>
      <c r="JH85" s="314">
        <v>0</v>
      </c>
      <c r="JI85" s="314">
        <v>0</v>
      </c>
      <c r="JJ85" s="314">
        <v>0</v>
      </c>
      <c r="JK85" s="314">
        <v>0</v>
      </c>
      <c r="JL85" s="314">
        <v>0</v>
      </c>
      <c r="JM85" s="314">
        <v>0</v>
      </c>
      <c r="JN85" s="314">
        <v>0</v>
      </c>
      <c r="JO85" s="314">
        <v>0</v>
      </c>
      <c r="JP85" s="314">
        <v>0</v>
      </c>
      <c r="JQ85" s="314">
        <v>0</v>
      </c>
      <c r="JR85" s="314">
        <v>0</v>
      </c>
      <c r="JS85" s="314">
        <v>0</v>
      </c>
      <c r="JT85" s="314">
        <v>0</v>
      </c>
      <c r="JU85" s="314">
        <v>0</v>
      </c>
      <c r="JV85" s="314">
        <v>0</v>
      </c>
      <c r="JW85" s="314">
        <v>0</v>
      </c>
      <c r="JX85" s="314">
        <v>0</v>
      </c>
      <c r="JY85" s="297">
        <f>AVERAGE(JX84:JX85)</f>
        <v>0.25</v>
      </c>
    </row>
    <row r="86" spans="1:287" s="262" customFormat="1" ht="11" x14ac:dyDescent="0.15">
      <c r="A86" s="303"/>
      <c r="JY86" s="166"/>
    </row>
    <row r="87" spans="1:287" s="66" customFormat="1" ht="15" customHeight="1" x14ac:dyDescent="0.15">
      <c r="A87" s="58" t="s">
        <v>131</v>
      </c>
      <c r="JY87" s="67"/>
    </row>
    <row r="88" spans="1:287" s="12" customFormat="1" ht="18.75" customHeight="1" x14ac:dyDescent="0.15">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40">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f>AVERAGE(CongestionIndex!$C$186:$D$186)</f>
        <v>6.5</v>
      </c>
    </row>
    <row r="89" spans="1:287" s="12" customFormat="1" ht="15.75" customHeight="1" x14ac:dyDescent="0.15">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1.5</v>
      </c>
      <c r="IJ89" s="62">
        <v>6</v>
      </c>
      <c r="IK89" s="62">
        <v>4</v>
      </c>
      <c r="IL89" s="62">
        <v>2</v>
      </c>
      <c r="IM89" s="62">
        <v>2.5</v>
      </c>
      <c r="IN89" s="62">
        <v>0</v>
      </c>
      <c r="IO89" s="62">
        <v>2</v>
      </c>
      <c r="IP89" s="62">
        <v>0</v>
      </c>
      <c r="IQ89" s="62">
        <v>2.5</v>
      </c>
      <c r="IR89" s="340">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f>AVERAGE(CongestionIndex!$C$187:$D$187)</f>
        <v>1.5</v>
      </c>
    </row>
    <row r="90" spans="1:287" s="12" customFormat="1" ht="14.25" customHeight="1" x14ac:dyDescent="0.15">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40">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f>AVERAGE(CongestionIndex!$C$188:$D$188)</f>
        <v>0</v>
      </c>
    </row>
    <row r="91" spans="1:287" s="69" customFormat="1" ht="14.25" customHeight="1" x14ac:dyDescent="0.15">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40">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f>AVERAGE(CongestionIndex!$C$189:$D$189)</f>
        <v>0</v>
      </c>
    </row>
    <row r="92" spans="1:287" s="12" customFormat="1" ht="15" customHeight="1" x14ac:dyDescent="0.15">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40">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f>AVERAGE(CongestionIndex!$C$190:$D$190)</f>
        <v>0</v>
      </c>
      <c r="JY92" s="61">
        <f>SUM(JX88:JX99)/12</f>
        <v>1.1666666666666667</v>
      </c>
      <c r="JZ92" s="61">
        <f>SUM(JW88:JW99)/12</f>
        <v>1.3333333333333333</v>
      </c>
      <c r="KA92" s="156">
        <f>JY92-JZ92</f>
        <v>-0.16666666666666652</v>
      </c>
    </row>
    <row r="93" spans="1:287" s="12" customFormat="1" ht="15" customHeight="1" x14ac:dyDescent="0.15">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40">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f>AVERAGE(CongestionIndex!$C$191:$D$191)</f>
        <v>1</v>
      </c>
    </row>
    <row r="94" spans="1:287" s="12" customFormat="1" ht="15" customHeight="1" x14ac:dyDescent="0.15">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40">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f>AVERAGE(CongestionIndex!$C$192:$D$192)</f>
        <v>0</v>
      </c>
    </row>
    <row r="95" spans="1:287" s="12" customFormat="1" ht="20.25" customHeight="1" x14ac:dyDescent="0.15">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40">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f>AVERAGE(CongestionIndex!$C$193:$D$193)</f>
        <v>3</v>
      </c>
    </row>
    <row r="96" spans="1:287" s="12" customFormat="1" ht="20.25" customHeight="1" x14ac:dyDescent="0.15">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40">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f>AVERAGE(CongestionIndex!$C$194:$D$194)</f>
        <v>0</v>
      </c>
    </row>
    <row r="97" spans="1:287" s="12" customFormat="1" ht="15" customHeight="1" x14ac:dyDescent="0.15">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40">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f>AVERAGE(CongestionIndex!$C$195:$D$195)</f>
        <v>2</v>
      </c>
    </row>
    <row r="98" spans="1:287" s="12" customFormat="1" ht="15.75" customHeight="1" x14ac:dyDescent="0.15">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40">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f>AVERAGE(CongestionIndex!$C$196:$D$196)</f>
        <v>0</v>
      </c>
    </row>
    <row r="99" spans="1:287" s="12" customFormat="1" ht="14.25" customHeight="1" x14ac:dyDescent="0.15">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40">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row>
    <row r="100" spans="1:287" s="69" customFormat="1" ht="14.25" customHeight="1" x14ac:dyDescent="0.15">
      <c r="A100" s="68"/>
      <c r="AO100" s="70"/>
      <c r="AP100" s="70"/>
      <c r="AQ100" s="70"/>
      <c r="AR100" s="70"/>
      <c r="AT100" s="70"/>
      <c r="IR100" s="341"/>
      <c r="JY100" s="72"/>
    </row>
    <row r="101" spans="1:287" s="11" customFormat="1" ht="11" x14ac:dyDescent="0.15">
      <c r="A101" s="58" t="s">
        <v>611</v>
      </c>
      <c r="IR101" s="333"/>
      <c r="JY101" s="62"/>
      <c r="JZ101" s="78"/>
      <c r="KA101" s="78"/>
    </row>
    <row r="102" spans="1:287" s="62" customFormat="1" ht="11" x14ac:dyDescent="0.1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40">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f>AVERAGE(CongestionIndex!$C$203:$D$203)</f>
        <v>0</v>
      </c>
      <c r="JY102" s="150"/>
      <c r="JZ102" s="167"/>
      <c r="KA102" s="167"/>
    </row>
    <row r="103" spans="1:287" x14ac:dyDescent="0.15">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7">
        <v>2.5</v>
      </c>
      <c r="IJ103" s="62">
        <v>2.5</v>
      </c>
      <c r="IK103" s="62">
        <v>3</v>
      </c>
      <c r="IL103" s="62">
        <v>3</v>
      </c>
      <c r="IM103" s="62">
        <v>2.5</v>
      </c>
      <c r="IN103" s="62">
        <v>2.5</v>
      </c>
      <c r="IO103" s="62">
        <v>2.5</v>
      </c>
      <c r="IP103" s="62">
        <v>2.5</v>
      </c>
      <c r="IQ103" s="62">
        <v>2.5</v>
      </c>
      <c r="IR103" s="340">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f>AVERAGE(CongestionIndex!$C$204:$D$204)</f>
        <v>1.5</v>
      </c>
      <c r="JY103" s="149">
        <f>SUM(JX102:JX104)/3</f>
        <v>0.66666666666666663</v>
      </c>
      <c r="JZ103" s="61">
        <f>SUM(JW102:JW104)/3</f>
        <v>0.66666666666666663</v>
      </c>
      <c r="KA103" s="156">
        <f>JY103-JZ103</f>
        <v>0</v>
      </c>
    </row>
    <row r="104" spans="1:287" s="62" customFormat="1" ht="11" x14ac:dyDescent="0.1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40">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f>AVERAGE(CongestionIndex!$C$205:$D$205)</f>
        <v>0.5</v>
      </c>
      <c r="JY104" s="150"/>
      <c r="JZ104" s="167"/>
      <c r="KA104" s="167"/>
    </row>
    <row r="105" spans="1:287" s="11" customFormat="1" ht="11" x14ac:dyDescent="0.15">
      <c r="A105" s="58"/>
      <c r="IR105" s="333"/>
      <c r="JY105" s="150"/>
      <c r="JZ105" s="157"/>
      <c r="KA105" s="157"/>
    </row>
    <row r="106" spans="1:287" s="11" customFormat="1" ht="11" x14ac:dyDescent="0.15">
      <c r="A106" s="58" t="s">
        <v>632</v>
      </c>
      <c r="IR106" s="333"/>
      <c r="JY106" s="150"/>
      <c r="JZ106" s="157"/>
      <c r="KA106" s="157"/>
    </row>
    <row r="107" spans="1:287" s="62" customFormat="1" ht="11" x14ac:dyDescent="0.1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40">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150"/>
      <c r="JZ107" s="167"/>
      <c r="KA107" s="167"/>
    </row>
    <row r="108" spans="1:287" x14ac:dyDescent="0.15">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50">
        <f>SUM(GQ108+GQ107)/2</f>
        <v>0</v>
      </c>
      <c r="JZ108" s="168"/>
      <c r="KA108" s="168"/>
    </row>
    <row r="109" spans="1:287" s="11" customFormat="1" ht="11" x14ac:dyDescent="0.15">
      <c r="A109" s="60"/>
      <c r="IR109" s="333"/>
      <c r="JY109" s="150"/>
      <c r="JZ109" s="157"/>
      <c r="KA109" s="157"/>
    </row>
    <row r="110" spans="1:287" s="11" customFormat="1" ht="11" x14ac:dyDescent="0.15">
      <c r="A110" s="58" t="s">
        <v>22</v>
      </c>
      <c r="IR110" s="333"/>
      <c r="JY110" s="150"/>
      <c r="JZ110" s="157"/>
      <c r="KA110" s="157"/>
    </row>
    <row r="111" spans="1:287" s="62" customFormat="1" ht="11" x14ac:dyDescent="0.1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40">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f>AVERAGE(CongestionIndex!$H$113:$I$113)</f>
        <v>2.5</v>
      </c>
      <c r="JY111" s="150"/>
      <c r="JZ111" s="167"/>
      <c r="KA111" s="167"/>
    </row>
    <row r="112" spans="1:287" x14ac:dyDescent="0.15">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40">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f>AVERAGE(CongestionIndex!$H$114:$I$114)</f>
        <v>1.5</v>
      </c>
      <c r="JY112" s="150">
        <f>SUM(JX111:JX112)/2</f>
        <v>2</v>
      </c>
      <c r="JZ112" s="61">
        <f>SUM(JW111:JW112)/2</f>
        <v>2</v>
      </c>
      <c r="KA112" s="156">
        <f>JY112-JZ112</f>
        <v>0</v>
      </c>
    </row>
    <row r="113" spans="1:287" s="11" customFormat="1" ht="11" x14ac:dyDescent="0.15">
      <c r="A113" s="60"/>
      <c r="II113" s="262"/>
      <c r="IR113" s="333"/>
      <c r="JY113" s="150"/>
      <c r="JZ113" s="157"/>
      <c r="KA113" s="157"/>
    </row>
    <row r="114" spans="1:287" s="73" customFormat="1" x14ac:dyDescent="0.15">
      <c r="A114" s="58" t="s">
        <v>29</v>
      </c>
      <c r="IR114" s="342"/>
      <c r="JY114" s="149"/>
      <c r="JZ114" s="169"/>
      <c r="KA114" s="169"/>
    </row>
    <row r="115" spans="1:287" s="61" customFormat="1" ht="11" x14ac:dyDescent="0.1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5">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f>AVERAGE(CongestionIndex!$H$117:$I$117)</f>
        <v>10</v>
      </c>
      <c r="JY115" s="149"/>
      <c r="JZ115" s="156"/>
      <c r="KA115" s="156"/>
    </row>
    <row r="116" spans="1:287" x14ac:dyDescent="0.15">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5">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f>AVERAGE(CongestionIndex!$H$118:$I$118)</f>
        <v>3</v>
      </c>
      <c r="JY116" s="149">
        <f>SUM(JX115:JX129)/15</f>
        <v>6.4333333333333336</v>
      </c>
      <c r="JZ116" s="156">
        <f>SUM(JW115:JW129)/15</f>
        <v>5.4</v>
      </c>
      <c r="KA116" s="156">
        <f>JY116-JZ116</f>
        <v>1.0333333333333332</v>
      </c>
    </row>
    <row r="117" spans="1:287" s="62" customFormat="1" ht="11" x14ac:dyDescent="0.1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5">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f>AVERAGE(CongestionIndex!$H$119:$I$119)</f>
        <v>12.5</v>
      </c>
      <c r="JY117" s="150"/>
      <c r="JZ117" s="167"/>
      <c r="KA117" s="167"/>
    </row>
    <row r="118" spans="1:287" s="62" customFormat="1" ht="11" x14ac:dyDescent="0.1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5">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f>AVERAGE(CongestionIndex!$H$120:$I$120)</f>
        <v>0</v>
      </c>
      <c r="JY118" s="150"/>
      <c r="JZ118" s="167"/>
      <c r="KA118" s="167"/>
    </row>
    <row r="119" spans="1:287" s="62" customFormat="1" ht="11" x14ac:dyDescent="0.1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5">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f>AVERAGE(CongestionIndex!$H$121:$I$121)</f>
        <v>8</v>
      </c>
      <c r="JZ119" s="166"/>
      <c r="KA119" s="166"/>
    </row>
    <row r="120" spans="1:287" s="62" customFormat="1" ht="11" x14ac:dyDescent="0.1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5">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f>AVERAGE(CongestionIndex!$H$122:$I$122)</f>
        <v>8</v>
      </c>
    </row>
    <row r="121" spans="1:287" s="62" customFormat="1" ht="11" x14ac:dyDescent="0.1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5">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f>AVERAGE(CongestionIndex!$H$123:$I$123)</f>
        <v>2</v>
      </c>
    </row>
    <row r="122" spans="1:287" s="62" customFormat="1" ht="11" x14ac:dyDescent="0.1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5">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f>AVERAGE(CongestionIndex!$H$124:$I$124)</f>
        <v>0</v>
      </c>
    </row>
    <row r="123" spans="1:287" s="62" customFormat="1" ht="11" x14ac:dyDescent="0.1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5">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f>AVERAGE(CongestionIndex!$H$125:$I$125)</f>
        <v>23</v>
      </c>
    </row>
    <row r="124" spans="1:287" s="62" customFormat="1" ht="11" x14ac:dyDescent="0.1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5">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f>AVERAGE(CongestionIndex!$H$126:$I$126)</f>
        <v>12</v>
      </c>
    </row>
    <row r="125" spans="1:287" s="62" customFormat="1" ht="11" x14ac:dyDescent="0.1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5">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f>AVERAGE(CongestionIndex!$H$127:$I$127)</f>
        <v>15.5</v>
      </c>
    </row>
    <row r="126" spans="1:287" s="62" customFormat="1" ht="11" x14ac:dyDescent="0.1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5">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f>AVERAGE(CongestionIndex!$H$128:$I$128)</f>
        <v>2.5</v>
      </c>
    </row>
    <row r="127" spans="1:287" s="62" customFormat="1" ht="11" x14ac:dyDescent="0.1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5">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f>AVERAGE(CongestionIndex!$H$129:$I$129)</f>
        <v>0</v>
      </c>
    </row>
    <row r="128" spans="1:287" s="62" customFormat="1" ht="11" x14ac:dyDescent="0.1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5">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f>AVERAGE(CongestionIndex!$H$130:$I$130)</f>
        <v>0</v>
      </c>
    </row>
    <row r="129" spans="1:285" s="62" customFormat="1" ht="11" x14ac:dyDescent="0.1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5">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f>AVERAGE(CongestionIndex!$H$131:$I$131)</f>
        <v>0</v>
      </c>
    </row>
    <row r="130" spans="1:285" s="11" customFormat="1" ht="11" x14ac:dyDescent="0.15">
      <c r="A130" s="60"/>
      <c r="IG130" s="114"/>
      <c r="IH130" s="114"/>
      <c r="IR130" s="333"/>
      <c r="JY130" s="62"/>
    </row>
    <row r="131" spans="1:285" s="11" customFormat="1" ht="11" x14ac:dyDescent="0.15">
      <c r="A131" s="58" t="s">
        <v>15</v>
      </c>
      <c r="IG131" s="115"/>
      <c r="IH131" s="115"/>
      <c r="IR131" s="333"/>
      <c r="JY131" s="62"/>
    </row>
    <row r="132" spans="1:285" s="62" customFormat="1" ht="11" x14ac:dyDescent="0.1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40">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row>
    <row r="133" spans="1:285" x14ac:dyDescent="0.15">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40">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1">
        <f>SUM(JX132:JX135)/4</f>
        <v>0</v>
      </c>
    </row>
    <row r="134" spans="1:285" s="62" customFormat="1" ht="11" x14ac:dyDescent="0.1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40">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row>
    <row r="135" spans="1:285" s="62" customFormat="1" ht="11" x14ac:dyDescent="0.1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40">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row>
    <row r="136" spans="1:285" s="11" customFormat="1" ht="11" x14ac:dyDescent="0.15">
      <c r="A136" s="60"/>
      <c r="IG136" s="115"/>
      <c r="IH136" s="115"/>
      <c r="IR136" s="333"/>
      <c r="JY136" s="62"/>
    </row>
    <row r="137" spans="1:285" s="11" customFormat="1" ht="11" x14ac:dyDescent="0.15">
      <c r="A137" s="58" t="s">
        <v>72</v>
      </c>
      <c r="IG137" s="115"/>
      <c r="IH137" s="115"/>
      <c r="IR137" s="333"/>
      <c r="JY137" s="62"/>
    </row>
    <row r="138" spans="1:285" x14ac:dyDescent="0.15">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40">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1">
        <f>SUM(JX138:JX141)/4</f>
        <v>0.125</v>
      </c>
    </row>
    <row r="139" spans="1:285" s="62" customFormat="1" ht="11" x14ac:dyDescent="0.1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40">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row>
    <row r="140" spans="1:285" s="62" customFormat="1" ht="11" x14ac:dyDescent="0.1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40">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row>
    <row r="141" spans="1:285" s="62" customFormat="1" ht="11" x14ac:dyDescent="0.1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40">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row>
    <row r="142" spans="1:285" s="11" customFormat="1" ht="11" x14ac:dyDescent="0.15">
      <c r="A142" s="60"/>
      <c r="IG142" s="115"/>
      <c r="IH142" s="115"/>
      <c r="IR142" s="333"/>
      <c r="JY142" s="62"/>
    </row>
    <row r="143" spans="1:285" s="78" customFormat="1" ht="11" x14ac:dyDescent="0.15">
      <c r="A143" s="318" t="s">
        <v>83</v>
      </c>
      <c r="IG143" s="116"/>
      <c r="IH143" s="116"/>
      <c r="IR143" s="343"/>
      <c r="JY143" s="79"/>
    </row>
    <row r="144" spans="1:285" s="302" customFormat="1" x14ac:dyDescent="0.15">
      <c r="A144" s="307" t="s">
        <v>85</v>
      </c>
      <c r="B144" s="314">
        <v>3</v>
      </c>
      <c r="C144" s="314">
        <v>2.5</v>
      </c>
      <c r="D144" s="314">
        <v>2.5</v>
      </c>
      <c r="E144" s="314">
        <v>3.5</v>
      </c>
      <c r="F144" s="314">
        <v>3.5</v>
      </c>
      <c r="G144" s="314">
        <v>3.5</v>
      </c>
      <c r="H144" s="314">
        <v>3.5</v>
      </c>
      <c r="I144" s="314">
        <v>3.5</v>
      </c>
      <c r="J144" s="314">
        <v>3.5</v>
      </c>
      <c r="K144" s="314">
        <v>0.5</v>
      </c>
      <c r="L144" s="314">
        <v>0.5</v>
      </c>
      <c r="M144" s="314">
        <v>0.5</v>
      </c>
      <c r="N144" s="314">
        <v>0.5</v>
      </c>
      <c r="O144" s="314">
        <v>0.5</v>
      </c>
      <c r="P144" s="314">
        <v>0.5</v>
      </c>
      <c r="Q144" s="314">
        <v>0.5</v>
      </c>
      <c r="R144" s="314">
        <v>0.5</v>
      </c>
      <c r="S144" s="314">
        <v>0.5</v>
      </c>
      <c r="T144" s="314">
        <v>0.5</v>
      </c>
      <c r="U144" s="314">
        <v>0.5</v>
      </c>
      <c r="V144" s="314">
        <v>0.5</v>
      </c>
      <c r="W144" s="314">
        <v>0.5</v>
      </c>
      <c r="X144" s="314">
        <v>0.5</v>
      </c>
      <c r="Y144" s="314">
        <v>0.5</v>
      </c>
      <c r="Z144" s="314">
        <v>0.5</v>
      </c>
      <c r="AA144" s="314">
        <v>0.5</v>
      </c>
      <c r="AB144" s="314">
        <v>0.5</v>
      </c>
      <c r="AC144" s="314">
        <v>0.5</v>
      </c>
      <c r="AD144" s="314">
        <v>0.5</v>
      </c>
      <c r="AE144" s="314">
        <v>0.5</v>
      </c>
      <c r="AF144" s="314">
        <v>0.5</v>
      </c>
      <c r="AG144" s="314">
        <v>0.5</v>
      </c>
      <c r="AH144" s="314">
        <v>0.5</v>
      </c>
      <c r="AI144" s="314">
        <v>0.5</v>
      </c>
      <c r="AJ144" s="314">
        <v>0.5</v>
      </c>
      <c r="AK144" s="314">
        <v>0.5</v>
      </c>
      <c r="AL144" s="314">
        <v>0.5</v>
      </c>
      <c r="AM144" s="314">
        <v>0.5</v>
      </c>
      <c r="AN144" s="314">
        <v>0.5</v>
      </c>
      <c r="AO144" s="314">
        <v>0.5</v>
      </c>
      <c r="AP144" s="314">
        <v>0.5</v>
      </c>
      <c r="AQ144" s="314">
        <v>0.5</v>
      </c>
      <c r="AR144" s="314">
        <v>0.5</v>
      </c>
      <c r="AS144" s="314">
        <v>0.5</v>
      </c>
      <c r="AT144" s="314">
        <v>0.5</v>
      </c>
      <c r="AU144" s="314">
        <v>0.5</v>
      </c>
      <c r="AV144" s="314">
        <v>0.5</v>
      </c>
      <c r="AW144" s="314">
        <v>0.5</v>
      </c>
      <c r="AX144" s="314">
        <v>0.5</v>
      </c>
      <c r="AY144" s="314">
        <v>0.5</v>
      </c>
      <c r="AZ144" s="314">
        <v>1</v>
      </c>
      <c r="BA144" s="314">
        <v>1</v>
      </c>
      <c r="BB144" s="314">
        <v>1</v>
      </c>
      <c r="BC144" s="314">
        <v>1</v>
      </c>
      <c r="BD144" s="314">
        <v>1</v>
      </c>
      <c r="BE144" s="314">
        <v>1</v>
      </c>
      <c r="BF144" s="314">
        <v>1</v>
      </c>
      <c r="BG144" s="314">
        <v>1</v>
      </c>
      <c r="BH144" s="314">
        <v>1</v>
      </c>
      <c r="BI144" s="314">
        <v>1</v>
      </c>
      <c r="BJ144" s="314">
        <v>1</v>
      </c>
      <c r="BK144" s="314">
        <v>1</v>
      </c>
      <c r="BL144" s="314">
        <v>1</v>
      </c>
      <c r="BM144" s="314">
        <v>1</v>
      </c>
      <c r="BN144" s="314">
        <v>1</v>
      </c>
      <c r="BO144" s="314">
        <v>1</v>
      </c>
      <c r="BP144" s="314">
        <v>1</v>
      </c>
      <c r="BQ144" s="314">
        <v>1</v>
      </c>
      <c r="BR144" s="314">
        <v>1</v>
      </c>
      <c r="BS144" s="314">
        <v>1</v>
      </c>
      <c r="BT144" s="314">
        <v>1</v>
      </c>
      <c r="BU144" s="314">
        <v>1</v>
      </c>
      <c r="BV144" s="314">
        <v>1</v>
      </c>
      <c r="BW144" s="314">
        <v>1</v>
      </c>
      <c r="BX144" s="314">
        <v>1</v>
      </c>
      <c r="BY144" s="314">
        <v>1</v>
      </c>
      <c r="BZ144" s="314">
        <v>1</v>
      </c>
      <c r="CA144" s="314">
        <v>1</v>
      </c>
      <c r="CB144" s="314">
        <v>1</v>
      </c>
      <c r="CC144" s="314">
        <v>1</v>
      </c>
      <c r="CD144" s="314">
        <v>1</v>
      </c>
      <c r="CE144" s="314">
        <v>1</v>
      </c>
      <c r="CF144" s="314">
        <v>1</v>
      </c>
      <c r="CG144" s="314">
        <v>1</v>
      </c>
      <c r="CH144" s="314">
        <v>1</v>
      </c>
      <c r="CI144" s="314">
        <v>1</v>
      </c>
      <c r="CJ144" s="314">
        <v>1</v>
      </c>
      <c r="CK144" s="314">
        <v>1</v>
      </c>
      <c r="CL144" s="314">
        <v>1</v>
      </c>
      <c r="CM144" s="314">
        <v>1</v>
      </c>
      <c r="CN144" s="314">
        <v>1</v>
      </c>
      <c r="CO144" s="314">
        <v>1</v>
      </c>
      <c r="CP144" s="314">
        <v>1</v>
      </c>
      <c r="CQ144" s="314">
        <v>1</v>
      </c>
      <c r="CR144" s="314">
        <v>1</v>
      </c>
      <c r="CS144" s="314">
        <v>1</v>
      </c>
      <c r="CT144" s="314">
        <v>1</v>
      </c>
      <c r="CU144" s="314">
        <v>1</v>
      </c>
      <c r="CV144" s="314">
        <v>1</v>
      </c>
      <c r="CW144" s="314">
        <v>1</v>
      </c>
      <c r="CX144" s="314">
        <v>1</v>
      </c>
      <c r="CY144" s="314">
        <v>1</v>
      </c>
      <c r="CZ144" s="314">
        <v>1</v>
      </c>
      <c r="DA144" s="314">
        <v>1</v>
      </c>
      <c r="DB144" s="314">
        <v>1</v>
      </c>
      <c r="DC144" s="314">
        <v>1</v>
      </c>
      <c r="DD144" s="314">
        <v>1</v>
      </c>
      <c r="DE144" s="314">
        <v>1</v>
      </c>
      <c r="DF144" s="314">
        <v>1</v>
      </c>
      <c r="DG144" s="314">
        <v>1</v>
      </c>
      <c r="DH144" s="314">
        <v>1</v>
      </c>
      <c r="DI144" s="314">
        <v>1</v>
      </c>
      <c r="DJ144" s="314">
        <v>1</v>
      </c>
      <c r="DK144" s="314">
        <v>1</v>
      </c>
      <c r="DL144" s="314">
        <v>1</v>
      </c>
      <c r="DM144" s="314">
        <v>1</v>
      </c>
      <c r="DN144" s="314">
        <v>1</v>
      </c>
      <c r="DO144" s="314">
        <v>1</v>
      </c>
      <c r="DP144" s="314">
        <v>1</v>
      </c>
      <c r="DQ144" s="314">
        <v>1</v>
      </c>
      <c r="DR144" s="314">
        <v>1</v>
      </c>
      <c r="DS144" s="314">
        <v>1</v>
      </c>
      <c r="DT144" s="314">
        <v>1</v>
      </c>
      <c r="DU144" s="314">
        <v>1</v>
      </c>
      <c r="DV144" s="314">
        <v>1</v>
      </c>
      <c r="DW144" s="314">
        <v>1</v>
      </c>
      <c r="DX144" s="314">
        <v>1</v>
      </c>
      <c r="DY144" s="314">
        <v>1</v>
      </c>
      <c r="DZ144" s="314">
        <v>1</v>
      </c>
      <c r="EA144" s="314">
        <v>1</v>
      </c>
      <c r="EB144" s="314">
        <v>1</v>
      </c>
      <c r="EC144" s="314">
        <v>1</v>
      </c>
      <c r="ED144" s="314">
        <v>1</v>
      </c>
      <c r="EE144" s="314">
        <v>1</v>
      </c>
      <c r="EF144" s="314">
        <v>1</v>
      </c>
      <c r="EG144" s="314">
        <v>1</v>
      </c>
      <c r="EH144" s="314">
        <v>1</v>
      </c>
      <c r="EI144" s="314">
        <v>1</v>
      </c>
      <c r="EJ144" s="314">
        <v>1</v>
      </c>
      <c r="EK144" s="314">
        <v>1</v>
      </c>
      <c r="EL144" s="314">
        <v>1</v>
      </c>
      <c r="EM144" s="314">
        <v>1</v>
      </c>
      <c r="EN144" s="314">
        <v>1</v>
      </c>
      <c r="EO144" s="314">
        <v>1</v>
      </c>
      <c r="EP144" s="314">
        <v>1</v>
      </c>
      <c r="EQ144" s="314">
        <v>1</v>
      </c>
      <c r="ER144" s="314">
        <v>1</v>
      </c>
      <c r="ES144" s="314">
        <v>1</v>
      </c>
      <c r="ET144" s="314">
        <v>1</v>
      </c>
      <c r="EU144" s="314">
        <v>1</v>
      </c>
      <c r="EV144" s="314">
        <v>1</v>
      </c>
      <c r="EW144" s="314">
        <v>1</v>
      </c>
      <c r="EX144" s="314">
        <v>1</v>
      </c>
      <c r="EY144" s="314">
        <v>1</v>
      </c>
      <c r="EZ144" s="314">
        <v>1</v>
      </c>
      <c r="FA144" s="314">
        <v>1</v>
      </c>
      <c r="FB144" s="314">
        <v>1</v>
      </c>
      <c r="FC144" s="314">
        <v>1</v>
      </c>
      <c r="FD144" s="314">
        <v>1</v>
      </c>
      <c r="FE144" s="314">
        <v>1</v>
      </c>
      <c r="FF144" s="314">
        <v>1</v>
      </c>
      <c r="FG144" s="314">
        <v>1</v>
      </c>
      <c r="FH144" s="314">
        <v>1</v>
      </c>
      <c r="FI144" s="314">
        <v>1</v>
      </c>
      <c r="FJ144" s="314">
        <v>1</v>
      </c>
      <c r="FK144" s="314">
        <v>1</v>
      </c>
      <c r="FL144" s="314">
        <v>1</v>
      </c>
      <c r="FM144" s="314">
        <v>1</v>
      </c>
      <c r="FN144" s="314">
        <v>1</v>
      </c>
      <c r="FO144" s="314">
        <v>1</v>
      </c>
      <c r="FP144" s="314">
        <v>1</v>
      </c>
      <c r="FQ144" s="314">
        <v>1</v>
      </c>
      <c r="FR144" s="314">
        <v>1</v>
      </c>
      <c r="FS144" s="314">
        <v>1</v>
      </c>
      <c r="FT144" s="314">
        <v>1</v>
      </c>
      <c r="FU144" s="314">
        <v>1</v>
      </c>
      <c r="FV144" s="314">
        <v>1</v>
      </c>
      <c r="FW144" s="314">
        <v>1</v>
      </c>
      <c r="FX144" s="314">
        <v>1</v>
      </c>
      <c r="FY144" s="314">
        <v>1</v>
      </c>
      <c r="FZ144" s="314">
        <v>1</v>
      </c>
      <c r="GA144" s="314">
        <v>1</v>
      </c>
      <c r="GB144" s="314">
        <v>1</v>
      </c>
      <c r="GC144" s="314">
        <v>1</v>
      </c>
      <c r="GD144" s="314">
        <v>1</v>
      </c>
      <c r="GE144" s="314">
        <v>1</v>
      </c>
      <c r="GF144" s="314">
        <v>1</v>
      </c>
      <c r="GG144" s="314">
        <v>1</v>
      </c>
      <c r="GH144" s="314">
        <v>1</v>
      </c>
      <c r="GI144" s="314">
        <v>1</v>
      </c>
      <c r="GJ144" s="314">
        <v>1</v>
      </c>
      <c r="GK144" s="314">
        <v>1</v>
      </c>
      <c r="GL144" s="314">
        <v>1</v>
      </c>
      <c r="GM144" s="314">
        <v>1</v>
      </c>
      <c r="GN144" s="314">
        <v>1</v>
      </c>
      <c r="GO144" s="314">
        <v>1</v>
      </c>
      <c r="GP144" s="314">
        <v>1</v>
      </c>
      <c r="GQ144" s="314">
        <v>1</v>
      </c>
      <c r="GR144" s="314">
        <v>1</v>
      </c>
      <c r="GS144" s="314">
        <v>1</v>
      </c>
      <c r="GT144" s="314">
        <v>1</v>
      </c>
      <c r="GU144" s="314">
        <v>1</v>
      </c>
      <c r="GV144" s="314">
        <v>1</v>
      </c>
      <c r="GW144" s="314">
        <v>1</v>
      </c>
      <c r="GX144" s="314">
        <v>1</v>
      </c>
      <c r="GY144" s="314">
        <v>1</v>
      </c>
      <c r="GZ144" s="314">
        <v>1</v>
      </c>
      <c r="HA144" s="314">
        <v>1</v>
      </c>
      <c r="HB144" s="314">
        <v>1</v>
      </c>
      <c r="HC144" s="314">
        <v>1</v>
      </c>
      <c r="HD144" s="314">
        <v>1</v>
      </c>
      <c r="HE144" s="314">
        <v>1</v>
      </c>
      <c r="HF144" s="314">
        <v>1</v>
      </c>
      <c r="HG144" s="314">
        <v>1</v>
      </c>
      <c r="HH144" s="314">
        <v>1</v>
      </c>
      <c r="HI144" s="314">
        <v>1</v>
      </c>
      <c r="HJ144" s="314">
        <v>1</v>
      </c>
      <c r="HK144" s="314">
        <v>1</v>
      </c>
      <c r="HL144" s="314">
        <v>1</v>
      </c>
      <c r="HM144" s="314">
        <v>1</v>
      </c>
      <c r="HN144" s="314">
        <v>1</v>
      </c>
      <c r="HO144" s="314">
        <v>1</v>
      </c>
      <c r="HP144" s="314">
        <v>1</v>
      </c>
      <c r="HQ144" s="314">
        <v>1</v>
      </c>
      <c r="HR144" s="314">
        <v>1</v>
      </c>
      <c r="HS144" s="314">
        <v>1</v>
      </c>
      <c r="HT144" s="314">
        <v>1</v>
      </c>
      <c r="HU144" s="314">
        <v>1</v>
      </c>
      <c r="HV144" s="314">
        <v>1</v>
      </c>
      <c r="HW144" s="314">
        <v>1</v>
      </c>
      <c r="HX144" s="314">
        <v>1</v>
      </c>
      <c r="HY144" s="314">
        <v>1</v>
      </c>
      <c r="HZ144" s="314">
        <v>1</v>
      </c>
      <c r="IA144" s="314">
        <v>1</v>
      </c>
      <c r="IB144" s="314">
        <v>1</v>
      </c>
      <c r="IC144" s="314">
        <v>1</v>
      </c>
      <c r="ID144" s="314">
        <v>1</v>
      </c>
      <c r="IE144" s="314">
        <v>1</v>
      </c>
      <c r="IF144" s="314">
        <v>1</v>
      </c>
      <c r="IG144" s="323">
        <v>1</v>
      </c>
      <c r="IH144" s="323">
        <v>1</v>
      </c>
      <c r="II144" s="324">
        <v>1</v>
      </c>
      <c r="IJ144" s="324">
        <v>1</v>
      </c>
      <c r="IK144" s="324">
        <v>1</v>
      </c>
      <c r="IL144" s="324">
        <v>1</v>
      </c>
      <c r="IM144" s="324">
        <v>1</v>
      </c>
      <c r="IN144" s="324">
        <v>1</v>
      </c>
      <c r="IO144" s="324">
        <v>1</v>
      </c>
      <c r="IP144" s="324">
        <v>1</v>
      </c>
      <c r="IQ144" s="324">
        <v>1</v>
      </c>
      <c r="IR144" s="344">
        <v>1</v>
      </c>
      <c r="IS144" s="324">
        <v>1</v>
      </c>
      <c r="IT144" s="324">
        <v>1</v>
      </c>
      <c r="IU144" s="324">
        <v>1</v>
      </c>
      <c r="IV144" s="324">
        <v>1</v>
      </c>
      <c r="IW144" s="324">
        <v>1</v>
      </c>
      <c r="IX144" s="324">
        <v>1</v>
      </c>
      <c r="IY144" s="324">
        <v>1</v>
      </c>
      <c r="IZ144" s="324">
        <v>1</v>
      </c>
      <c r="JA144" s="324">
        <v>1</v>
      </c>
      <c r="JB144" s="324">
        <v>1</v>
      </c>
      <c r="JC144" s="324">
        <v>1</v>
      </c>
      <c r="JD144" s="324">
        <v>1</v>
      </c>
      <c r="JE144" s="324">
        <v>1</v>
      </c>
      <c r="JF144" s="324">
        <v>1</v>
      </c>
      <c r="JG144" s="324">
        <v>1</v>
      </c>
      <c r="JH144" s="324">
        <v>1</v>
      </c>
      <c r="JI144" s="324">
        <v>1</v>
      </c>
      <c r="JJ144" s="324">
        <v>1</v>
      </c>
      <c r="JK144" s="324">
        <v>1</v>
      </c>
      <c r="JL144" s="324">
        <v>1</v>
      </c>
      <c r="JM144" s="324">
        <v>1</v>
      </c>
      <c r="JN144" s="324">
        <v>1</v>
      </c>
      <c r="JO144" s="324">
        <v>1</v>
      </c>
      <c r="JP144" s="324">
        <v>1</v>
      </c>
      <c r="JQ144" s="324">
        <v>1</v>
      </c>
      <c r="JR144" s="324">
        <v>1</v>
      </c>
      <c r="JS144" s="324">
        <v>1</v>
      </c>
      <c r="JT144" s="324">
        <v>1</v>
      </c>
      <c r="JU144" s="324">
        <v>1</v>
      </c>
      <c r="JV144" s="324">
        <v>1</v>
      </c>
      <c r="JW144" s="324">
        <v>1</v>
      </c>
      <c r="JX144" s="324">
        <v>1</v>
      </c>
      <c r="JY144" s="297">
        <f>SUM(JX144:JX148)/5</f>
        <v>1</v>
      </c>
    </row>
    <row r="145" spans="1:285" s="322" customFormat="1" ht="11" x14ac:dyDescent="0.15">
      <c r="A145" s="303"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9">
        <v>2.5</v>
      </c>
      <c r="IH145" s="319">
        <v>2.5</v>
      </c>
      <c r="II145" s="320">
        <v>2.5</v>
      </c>
      <c r="IJ145" s="321">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296"/>
    </row>
    <row r="146" spans="1:285" s="57" customFormat="1" ht="11" x14ac:dyDescent="0.1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40">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269"/>
    </row>
    <row r="147" spans="1:285" s="80" customFormat="1" ht="11" x14ac:dyDescent="0.1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8">
        <v>0.5</v>
      </c>
      <c r="IJ147" s="167">
        <v>0.5</v>
      </c>
      <c r="IK147" s="79">
        <v>0.5</v>
      </c>
      <c r="IL147" s="79">
        <v>0.5</v>
      </c>
      <c r="IM147" s="79">
        <v>0.5</v>
      </c>
      <c r="IN147" s="79">
        <v>0.5</v>
      </c>
      <c r="IO147" s="79">
        <v>0.5</v>
      </c>
      <c r="IP147" s="79">
        <v>0.5</v>
      </c>
      <c r="IQ147" s="79">
        <v>0.5</v>
      </c>
      <c r="IR147" s="339">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270"/>
    </row>
    <row r="148" spans="1:285" s="57" customFormat="1" ht="11" x14ac:dyDescent="0.1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40">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269"/>
    </row>
    <row r="149" spans="1:285" s="65" customFormat="1" x14ac:dyDescent="0.15">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5" x14ac:dyDescent="0.15">
      <c r="B151" s="140" t="s">
        <v>638</v>
      </c>
      <c r="C151" s="140"/>
      <c r="D151" s="81" t="s">
        <v>639</v>
      </c>
    </row>
    <row r="152" spans="1:285" ht="22" x14ac:dyDescent="0.15">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5" x14ac:dyDescent="0.15">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5" x14ac:dyDescent="0.15">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5" x14ac:dyDescent="0.15">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5" x14ac:dyDescent="0.15">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5" x14ac:dyDescent="0.15">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5" x14ac:dyDescent="0.15">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5" x14ac:dyDescent="0.15">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5" x14ac:dyDescent="0.15">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x14ac:dyDescent="0.15">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x14ac:dyDescent="0.15">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x14ac:dyDescent="0.15">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x14ac:dyDescent="0.15">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x14ac:dyDescent="0.15">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x14ac:dyDescent="0.15">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x14ac:dyDescent="0.15">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x14ac:dyDescent="0.15">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x14ac:dyDescent="0.15">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x14ac:dyDescent="0.15">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x14ac:dyDescent="0.15">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x14ac:dyDescent="0.15">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x14ac:dyDescent="0.15">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x14ac:dyDescent="0.15">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x14ac:dyDescent="0.15">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x14ac:dyDescent="0.15">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x14ac:dyDescent="0.15">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x14ac:dyDescent="0.15">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x14ac:dyDescent="0.15">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x14ac:dyDescent="0.15">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x14ac:dyDescent="0.15">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x14ac:dyDescent="0.15">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x14ac:dyDescent="0.15">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x14ac:dyDescent="0.15">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x14ac:dyDescent="0.15">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x14ac:dyDescent="0.15">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x14ac:dyDescent="0.15">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x14ac:dyDescent="0.15">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x14ac:dyDescent="0.15">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x14ac:dyDescent="0.15">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x14ac:dyDescent="0.15">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x14ac:dyDescent="0.15">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x14ac:dyDescent="0.15">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x14ac:dyDescent="0.15">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x14ac:dyDescent="0.15">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x14ac:dyDescent="0.15">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x14ac:dyDescent="0.15">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x14ac:dyDescent="0.15">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x14ac:dyDescent="0.15">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x14ac:dyDescent="0.15">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x14ac:dyDescent="0.15">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x14ac:dyDescent="0.15">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x14ac:dyDescent="0.15">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x14ac:dyDescent="0.15">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x14ac:dyDescent="0.15">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x14ac:dyDescent="0.15">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x14ac:dyDescent="0.15">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x14ac:dyDescent="0.15">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x14ac:dyDescent="0.15">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x14ac:dyDescent="0.15">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x14ac:dyDescent="0.15">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x14ac:dyDescent="0.15">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x14ac:dyDescent="0.15">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x14ac:dyDescent="0.15">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x14ac:dyDescent="0.15">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x14ac:dyDescent="0.15">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x14ac:dyDescent="0.15">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x14ac:dyDescent="0.15">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x14ac:dyDescent="0.15">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x14ac:dyDescent="0.15">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x14ac:dyDescent="0.15">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x14ac:dyDescent="0.15">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x14ac:dyDescent="0.15">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x14ac:dyDescent="0.15">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x14ac:dyDescent="0.15">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x14ac:dyDescent="0.15">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x14ac:dyDescent="0.15">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x14ac:dyDescent="0.15">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x14ac:dyDescent="0.15">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x14ac:dyDescent="0.15">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x14ac:dyDescent="0.15">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x14ac:dyDescent="0.15">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x14ac:dyDescent="0.15">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x14ac:dyDescent="0.15">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x14ac:dyDescent="0.15">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x14ac:dyDescent="0.15">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x14ac:dyDescent="0.15">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x14ac:dyDescent="0.15">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x14ac:dyDescent="0.15">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x14ac:dyDescent="0.15">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x14ac:dyDescent="0.15">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x14ac:dyDescent="0.15">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x14ac:dyDescent="0.15">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x14ac:dyDescent="0.15">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x14ac:dyDescent="0.15">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x14ac:dyDescent="0.15">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x14ac:dyDescent="0.15">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x14ac:dyDescent="0.15">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x14ac:dyDescent="0.15">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x14ac:dyDescent="0.15">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x14ac:dyDescent="0.15">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x14ac:dyDescent="0.15">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x14ac:dyDescent="0.15">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x14ac:dyDescent="0.15">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x14ac:dyDescent="0.15">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x14ac:dyDescent="0.15">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x14ac:dyDescent="0.15">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x14ac:dyDescent="0.15">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x14ac:dyDescent="0.15">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x14ac:dyDescent="0.15">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x14ac:dyDescent="0.15">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x14ac:dyDescent="0.15">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x14ac:dyDescent="0.15">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x14ac:dyDescent="0.15">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x14ac:dyDescent="0.15">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x14ac:dyDescent="0.15">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x14ac:dyDescent="0.15">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x14ac:dyDescent="0.15">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x14ac:dyDescent="0.15">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x14ac:dyDescent="0.15">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x14ac:dyDescent="0.15">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x14ac:dyDescent="0.15">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x14ac:dyDescent="0.15">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x14ac:dyDescent="0.15">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x14ac:dyDescent="0.15">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x14ac:dyDescent="0.15">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x14ac:dyDescent="0.15">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x14ac:dyDescent="0.15">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x14ac:dyDescent="0.15">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x14ac:dyDescent="0.15">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x14ac:dyDescent="0.15">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x14ac:dyDescent="0.15">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x14ac:dyDescent="0.15">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x14ac:dyDescent="0.15">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x14ac:dyDescent="0.15">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x14ac:dyDescent="0.15">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x14ac:dyDescent="0.15">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x14ac:dyDescent="0.15">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x14ac:dyDescent="0.15">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x14ac:dyDescent="0.15">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x14ac:dyDescent="0.15">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x14ac:dyDescent="0.15">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x14ac:dyDescent="0.15">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x14ac:dyDescent="0.15">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x14ac:dyDescent="0.15">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x14ac:dyDescent="0.15">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x14ac:dyDescent="0.15">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x14ac:dyDescent="0.15">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x14ac:dyDescent="0.15">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x14ac:dyDescent="0.15">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x14ac:dyDescent="0.15">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x14ac:dyDescent="0.15">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x14ac:dyDescent="0.15">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x14ac:dyDescent="0.15">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x14ac:dyDescent="0.15">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x14ac:dyDescent="0.15">
      <c r="B306" s="54" t="s">
        <v>787</v>
      </c>
      <c r="C306" s="84">
        <v>0</v>
      </c>
      <c r="D306" s="51">
        <v>64</v>
      </c>
      <c r="E306" s="51">
        <v>146</v>
      </c>
      <c r="F306" s="51">
        <v>166</v>
      </c>
      <c r="G306" s="51">
        <v>0</v>
      </c>
      <c r="H306" s="51">
        <v>0</v>
      </c>
      <c r="I306" s="51">
        <v>376</v>
      </c>
      <c r="J306" s="83">
        <v>0</v>
      </c>
      <c r="K306" s="54" t="str">
        <f t="shared" ref="K306:K369" si="36">B306</f>
        <v>week 51/10</v>
      </c>
      <c r="L306" s="83">
        <v>0</v>
      </c>
      <c r="M306" s="83">
        <v>3.2112393376818864</v>
      </c>
      <c r="N306" s="83">
        <v>8.5380116959064338</v>
      </c>
      <c r="O306" s="83">
        <v>0</v>
      </c>
      <c r="P306" s="83">
        <v>0</v>
      </c>
      <c r="BQ306" s="52"/>
      <c r="BR306" s="53"/>
      <c r="BS306" s="53"/>
      <c r="BT306" s="53"/>
    </row>
    <row r="307" spans="2:72" x14ac:dyDescent="0.15">
      <c r="B307" s="54" t="s">
        <v>788</v>
      </c>
      <c r="C307" s="84">
        <v>0</v>
      </c>
      <c r="D307" s="51">
        <v>82</v>
      </c>
      <c r="E307" s="51">
        <v>123</v>
      </c>
      <c r="F307" s="51">
        <v>170</v>
      </c>
      <c r="G307" s="51">
        <v>0</v>
      </c>
      <c r="H307" s="51">
        <v>0</v>
      </c>
      <c r="I307" s="51">
        <v>375</v>
      </c>
      <c r="J307" s="83">
        <v>2.0977554017201593E-2</v>
      </c>
      <c r="K307" s="54" t="str">
        <f t="shared" si="36"/>
        <v>week 52/10</v>
      </c>
      <c r="L307" s="83">
        <v>0</v>
      </c>
      <c r="M307" s="83">
        <v>4.1144004014049171</v>
      </c>
      <c r="N307" s="83">
        <v>7.192982456140351</v>
      </c>
      <c r="O307" s="83">
        <v>9.3984962406015032E-2</v>
      </c>
      <c r="P307" s="83">
        <v>2.0977554017201593E-2</v>
      </c>
      <c r="BQ307" s="52"/>
      <c r="BR307" s="53"/>
      <c r="BS307" s="53"/>
      <c r="BT307" s="53"/>
    </row>
    <row r="308" spans="2:72" x14ac:dyDescent="0.15">
      <c r="B308" s="54" t="s">
        <v>789</v>
      </c>
      <c r="C308" s="84">
        <v>0</v>
      </c>
      <c r="D308" s="51">
        <v>61</v>
      </c>
      <c r="E308" s="51">
        <v>108</v>
      </c>
      <c r="F308" s="51">
        <v>200</v>
      </c>
      <c r="G308" s="51">
        <v>0</v>
      </c>
      <c r="H308" s="51">
        <v>0</v>
      </c>
      <c r="I308" s="51">
        <v>369</v>
      </c>
      <c r="J308" s="83">
        <v>7.20703125</v>
      </c>
      <c r="K308" s="54" t="str">
        <f t="shared" si="36"/>
        <v>week 01/11</v>
      </c>
      <c r="L308" s="83">
        <v>0</v>
      </c>
      <c r="M308" s="83">
        <v>2.8571428571428572</v>
      </c>
      <c r="N308" s="83">
        <v>5.9569773855488135</v>
      </c>
      <c r="O308" s="83">
        <v>17.064846416382252</v>
      </c>
      <c r="P308" s="83">
        <v>7.20703125</v>
      </c>
      <c r="BQ308" s="52"/>
      <c r="BR308" s="53"/>
      <c r="BS308" s="53"/>
      <c r="BT308" s="53"/>
    </row>
    <row r="309" spans="2:72" x14ac:dyDescent="0.15">
      <c r="B309" s="54" t="s">
        <v>790</v>
      </c>
      <c r="C309" s="84">
        <v>0</v>
      </c>
      <c r="D309" s="51">
        <v>61</v>
      </c>
      <c r="E309" s="51">
        <v>106</v>
      </c>
      <c r="F309" s="51">
        <v>192</v>
      </c>
      <c r="G309" s="51">
        <v>0</v>
      </c>
      <c r="H309" s="51">
        <v>0</v>
      </c>
      <c r="I309" s="51">
        <v>359</v>
      </c>
      <c r="J309" s="83">
        <v>7.01171875</v>
      </c>
      <c r="K309" s="54" t="str">
        <f t="shared" si="36"/>
        <v>week 02/11</v>
      </c>
      <c r="L309" s="83">
        <v>0</v>
      </c>
      <c r="M309" s="83">
        <v>2.8571428571428572</v>
      </c>
      <c r="N309" s="83">
        <v>5.8466629895201319</v>
      </c>
      <c r="O309" s="83">
        <v>16.382252559726961</v>
      </c>
      <c r="P309" s="83">
        <v>7.01171875</v>
      </c>
      <c r="BQ309" s="52"/>
      <c r="BR309" s="53"/>
      <c r="BS309" s="53"/>
      <c r="BT309" s="53"/>
    </row>
    <row r="310" spans="2:72" x14ac:dyDescent="0.15">
      <c r="B310" s="54" t="s">
        <v>791</v>
      </c>
      <c r="C310" s="84">
        <v>0</v>
      </c>
      <c r="D310" s="51">
        <v>68</v>
      </c>
      <c r="E310" s="51">
        <v>109</v>
      </c>
      <c r="F310" s="51">
        <v>174</v>
      </c>
      <c r="G310" s="51">
        <v>0</v>
      </c>
      <c r="H310" s="51">
        <v>0</v>
      </c>
      <c r="I310" s="51">
        <v>351</v>
      </c>
      <c r="J310" s="83">
        <v>6.85546875</v>
      </c>
      <c r="K310" s="54" t="str">
        <f t="shared" si="36"/>
        <v>week 03/11</v>
      </c>
      <c r="L310" s="83">
        <v>0</v>
      </c>
      <c r="M310" s="83">
        <v>3.185011709601874</v>
      </c>
      <c r="N310" s="83">
        <v>6.0121345835631548</v>
      </c>
      <c r="O310" s="83">
        <v>14.846416382252558</v>
      </c>
      <c r="P310" s="83">
        <v>6.85546875</v>
      </c>
      <c r="BQ310" s="52"/>
      <c r="BR310" s="53"/>
      <c r="BS310" s="53"/>
      <c r="BT310" s="53"/>
    </row>
    <row r="311" spans="2:72" x14ac:dyDescent="0.15">
      <c r="B311" s="54" t="s">
        <v>792</v>
      </c>
      <c r="C311" s="84">
        <v>0</v>
      </c>
      <c r="D311" s="51">
        <v>76</v>
      </c>
      <c r="E311" s="51">
        <v>117</v>
      </c>
      <c r="F311" s="51">
        <v>167</v>
      </c>
      <c r="G311" s="51">
        <v>0</v>
      </c>
      <c r="H311" s="51">
        <v>0</v>
      </c>
      <c r="I311" s="51">
        <v>360</v>
      </c>
      <c r="J311" s="83">
        <v>7.03125</v>
      </c>
      <c r="K311" s="54" t="str">
        <f t="shared" si="36"/>
        <v>week 04/11</v>
      </c>
      <c r="L311" s="83">
        <v>0</v>
      </c>
      <c r="M311" s="83">
        <v>3.5597189695550355</v>
      </c>
      <c r="N311" s="83">
        <v>6.4533921676778823</v>
      </c>
      <c r="O311" s="83">
        <v>14.249146757679181</v>
      </c>
      <c r="P311" s="83">
        <v>7.03125</v>
      </c>
      <c r="BQ311" s="52"/>
      <c r="BR311" s="53"/>
      <c r="BS311" s="53"/>
      <c r="BT311" s="53"/>
    </row>
    <row r="312" spans="2:72" x14ac:dyDescent="0.15">
      <c r="B312" s="54" t="s">
        <v>793</v>
      </c>
      <c r="C312" s="84">
        <v>0</v>
      </c>
      <c r="D312" s="51">
        <v>74</v>
      </c>
      <c r="E312" s="51">
        <v>111</v>
      </c>
      <c r="F312" s="51">
        <v>172</v>
      </c>
      <c r="G312" s="51">
        <v>0</v>
      </c>
      <c r="H312" s="51">
        <v>0</v>
      </c>
      <c r="I312" s="51">
        <v>357</v>
      </c>
      <c r="J312" s="83">
        <v>6.9726562500000009</v>
      </c>
      <c r="K312" s="54" t="str">
        <f t="shared" si="36"/>
        <v>week 05/11</v>
      </c>
      <c r="L312" s="83">
        <v>0</v>
      </c>
      <c r="M312" s="83">
        <v>3.4660421545667446</v>
      </c>
      <c r="N312" s="83">
        <v>6.1224489795918364</v>
      </c>
      <c r="O312" s="83">
        <v>14.675767918088736</v>
      </c>
      <c r="P312" s="83">
        <v>6.9726562500000009</v>
      </c>
      <c r="BQ312" s="52"/>
      <c r="BR312" s="53"/>
      <c r="BS312" s="53"/>
      <c r="BT312" s="53"/>
    </row>
    <row r="313" spans="2:72" x14ac:dyDescent="0.15">
      <c r="B313" s="54" t="s">
        <v>794</v>
      </c>
      <c r="C313" s="84">
        <v>0</v>
      </c>
      <c r="D313" s="51">
        <v>53</v>
      </c>
      <c r="E313" s="51">
        <v>85</v>
      </c>
      <c r="F313" s="51">
        <v>152</v>
      </c>
      <c r="G313" s="51">
        <v>0</v>
      </c>
      <c r="H313" s="51">
        <v>0</v>
      </c>
      <c r="I313" s="51">
        <v>290</v>
      </c>
      <c r="J313" s="83">
        <v>5.6640625</v>
      </c>
      <c r="K313" s="54" t="str">
        <f t="shared" si="36"/>
        <v>week 06/11</v>
      </c>
      <c r="L313" s="83">
        <v>0</v>
      </c>
      <c r="M313" s="83">
        <v>2.4824355971896956</v>
      </c>
      <c r="N313" s="83">
        <v>4.6883618312189741</v>
      </c>
      <c r="O313" s="83">
        <v>12.969283276450511</v>
      </c>
      <c r="P313" s="83">
        <v>5.6640625</v>
      </c>
      <c r="BQ313" s="52"/>
      <c r="BR313" s="53"/>
      <c r="BS313" s="53"/>
      <c r="BT313" s="53"/>
    </row>
    <row r="314" spans="2:72" x14ac:dyDescent="0.15">
      <c r="B314" s="54" t="s">
        <v>795</v>
      </c>
      <c r="C314" s="84">
        <v>0</v>
      </c>
      <c r="D314" s="51">
        <v>51</v>
      </c>
      <c r="E314" s="51">
        <v>74</v>
      </c>
      <c r="F314" s="51">
        <v>133</v>
      </c>
      <c r="G314" s="51">
        <v>0</v>
      </c>
      <c r="H314" s="51">
        <v>0</v>
      </c>
      <c r="I314" s="51">
        <v>258</v>
      </c>
      <c r="J314" s="83">
        <v>5.0390625</v>
      </c>
      <c r="K314" s="54" t="str">
        <f t="shared" si="36"/>
        <v>week 07/11</v>
      </c>
      <c r="L314" s="83">
        <v>0</v>
      </c>
      <c r="M314" s="83">
        <v>2.3887587822014051</v>
      </c>
      <c r="N314" s="83">
        <v>4.0816326530612246</v>
      </c>
      <c r="O314" s="83">
        <v>11.348122866894197</v>
      </c>
      <c r="P314" s="83">
        <v>5.0390625</v>
      </c>
      <c r="BQ314" s="52"/>
      <c r="BR314" s="53"/>
      <c r="BS314" s="53"/>
      <c r="BT314" s="53"/>
    </row>
    <row r="315" spans="2:72" x14ac:dyDescent="0.15">
      <c r="B315" s="54" t="s">
        <v>796</v>
      </c>
      <c r="C315" s="84">
        <v>0</v>
      </c>
      <c r="D315" s="51">
        <v>58</v>
      </c>
      <c r="E315" s="51">
        <v>70</v>
      </c>
      <c r="F315" s="51">
        <v>132</v>
      </c>
      <c r="G315" s="51">
        <v>0</v>
      </c>
      <c r="H315" s="51">
        <v>0</v>
      </c>
      <c r="I315" s="51">
        <v>260</v>
      </c>
      <c r="J315" s="83">
        <v>5.078125</v>
      </c>
      <c r="K315" s="54" t="str">
        <f t="shared" si="36"/>
        <v>week 08/11</v>
      </c>
      <c r="L315" s="83">
        <v>0</v>
      </c>
      <c r="M315" s="83">
        <v>2.7166276346604219</v>
      </c>
      <c r="N315" s="83">
        <v>3.8610038610038608</v>
      </c>
      <c r="O315" s="83">
        <v>11.262798634812286</v>
      </c>
      <c r="P315" s="83">
        <v>5.078125</v>
      </c>
      <c r="BQ315" s="52"/>
      <c r="BR315" s="53"/>
      <c r="BS315" s="53"/>
      <c r="BT315" s="53"/>
    </row>
    <row r="316" spans="2:72" x14ac:dyDescent="0.15">
      <c r="B316" s="54" t="s">
        <v>797</v>
      </c>
      <c r="C316" s="84">
        <v>0</v>
      </c>
      <c r="D316" s="51">
        <v>64</v>
      </c>
      <c r="E316" s="51">
        <v>82</v>
      </c>
      <c r="F316" s="51">
        <v>142</v>
      </c>
      <c r="G316" s="51">
        <v>0</v>
      </c>
      <c r="H316" s="51">
        <v>0</v>
      </c>
      <c r="I316" s="51">
        <v>288</v>
      </c>
      <c r="J316" s="83">
        <v>5.625</v>
      </c>
      <c r="K316" s="54" t="str">
        <f t="shared" si="36"/>
        <v>week 09/11</v>
      </c>
      <c r="L316" s="83">
        <v>0</v>
      </c>
      <c r="M316" s="83">
        <v>2.9976580796252925</v>
      </c>
      <c r="N316" s="83">
        <v>4.5228902371759512</v>
      </c>
      <c r="O316" s="83">
        <v>12.1160409556314</v>
      </c>
      <c r="P316" s="83">
        <v>5.625</v>
      </c>
      <c r="BQ316" s="52"/>
      <c r="BR316" s="53"/>
      <c r="BS316" s="53"/>
      <c r="BT316" s="53"/>
    </row>
    <row r="317" spans="2:72" x14ac:dyDescent="0.15">
      <c r="B317" s="54" t="s">
        <v>798</v>
      </c>
      <c r="C317" s="84">
        <v>0</v>
      </c>
      <c r="D317" s="51">
        <v>39</v>
      </c>
      <c r="E317" s="51">
        <v>79</v>
      </c>
      <c r="F317" s="51">
        <v>113</v>
      </c>
      <c r="G317" s="51">
        <v>0</v>
      </c>
      <c r="H317" s="51">
        <v>0</v>
      </c>
      <c r="I317" s="51">
        <v>231</v>
      </c>
      <c r="J317" s="83">
        <v>4.51171875</v>
      </c>
      <c r="K317" s="54" t="str">
        <f t="shared" si="36"/>
        <v>week 10/11</v>
      </c>
      <c r="L317" s="83">
        <v>0</v>
      </c>
      <c r="M317" s="83">
        <v>1.8266978922716628</v>
      </c>
      <c r="N317" s="83">
        <v>4.3574186431329283</v>
      </c>
      <c r="O317" s="83">
        <v>9.6416382252559725</v>
      </c>
      <c r="P317" s="83">
        <v>4.51171875</v>
      </c>
      <c r="BQ317" s="52"/>
      <c r="BR317" s="53"/>
      <c r="BS317" s="53"/>
      <c r="BT317" s="53"/>
    </row>
    <row r="318" spans="2:72" x14ac:dyDescent="0.15">
      <c r="B318" s="54" t="s">
        <v>799</v>
      </c>
      <c r="C318" s="84">
        <v>0</v>
      </c>
      <c r="D318" s="51">
        <v>49</v>
      </c>
      <c r="E318" s="51">
        <v>68</v>
      </c>
      <c r="F318" s="51">
        <v>120</v>
      </c>
      <c r="G318" s="51">
        <v>0</v>
      </c>
      <c r="H318" s="51">
        <v>0</v>
      </c>
      <c r="I318" s="51">
        <v>237</v>
      </c>
      <c r="J318" s="83">
        <v>4.62890625</v>
      </c>
      <c r="K318" s="54" t="str">
        <f t="shared" si="36"/>
        <v>week 11/11</v>
      </c>
      <c r="L318" s="83">
        <v>0</v>
      </c>
      <c r="M318" s="83">
        <v>2.2950819672131146</v>
      </c>
      <c r="N318" s="83">
        <v>3.7506894649751792</v>
      </c>
      <c r="O318" s="83">
        <v>10.238907849829351</v>
      </c>
      <c r="P318" s="83">
        <v>4.62890625</v>
      </c>
      <c r="BQ318" s="52"/>
      <c r="BR318" s="53"/>
      <c r="BS318" s="53"/>
      <c r="BT318" s="53"/>
    </row>
    <row r="319" spans="2:72" x14ac:dyDescent="0.15">
      <c r="B319" s="54" t="s">
        <v>800</v>
      </c>
      <c r="C319" s="84">
        <v>0</v>
      </c>
      <c r="D319" s="51">
        <v>64</v>
      </c>
      <c r="E319" s="51">
        <v>86</v>
      </c>
      <c r="F319" s="51">
        <v>124</v>
      </c>
      <c r="G319" s="51">
        <v>0</v>
      </c>
      <c r="H319" s="51">
        <v>0</v>
      </c>
      <c r="I319" s="51">
        <v>274</v>
      </c>
      <c r="J319" s="83">
        <v>5.3515625</v>
      </c>
      <c r="K319" s="54" t="str">
        <f t="shared" si="36"/>
        <v>week 12/11</v>
      </c>
      <c r="L319" s="83">
        <v>0</v>
      </c>
      <c r="M319" s="83">
        <v>2.9976580796252925</v>
      </c>
      <c r="N319" s="83">
        <v>4.7435190292333154</v>
      </c>
      <c r="O319" s="83">
        <v>10.580204778156997</v>
      </c>
      <c r="P319" s="83">
        <v>5.3515625</v>
      </c>
      <c r="BQ319" s="52"/>
      <c r="BR319" s="53"/>
      <c r="BS319" s="53"/>
      <c r="BT319" s="53"/>
    </row>
    <row r="320" spans="2:72" x14ac:dyDescent="0.15">
      <c r="B320" s="54" t="s">
        <v>801</v>
      </c>
      <c r="C320" s="84">
        <v>0</v>
      </c>
      <c r="D320" s="51">
        <v>28</v>
      </c>
      <c r="E320" s="51">
        <v>62</v>
      </c>
      <c r="F320" s="51">
        <v>129</v>
      </c>
      <c r="G320" s="51">
        <v>0</v>
      </c>
      <c r="H320" s="51">
        <v>0</v>
      </c>
      <c r="I320" s="51">
        <v>219</v>
      </c>
      <c r="J320" s="83">
        <v>4.27734375</v>
      </c>
      <c r="K320" s="54" t="str">
        <f t="shared" si="36"/>
        <v>week 13/11</v>
      </c>
      <c r="L320" s="83">
        <v>0</v>
      </c>
      <c r="M320" s="83">
        <v>1.3114754098360655</v>
      </c>
      <c r="N320" s="83">
        <v>3.4197462768891338</v>
      </c>
      <c r="O320" s="83">
        <v>11.006825938566553</v>
      </c>
      <c r="P320" s="83">
        <v>4.27734375</v>
      </c>
      <c r="BQ320" s="52"/>
      <c r="BR320" s="53"/>
      <c r="BS320" s="53"/>
      <c r="BT320" s="53"/>
    </row>
    <row r="321" spans="2:72" x14ac:dyDescent="0.15">
      <c r="B321" s="54" t="s">
        <v>802</v>
      </c>
      <c r="C321" s="84">
        <v>0</v>
      </c>
      <c r="D321" s="51">
        <v>45</v>
      </c>
      <c r="E321" s="51">
        <v>82</v>
      </c>
      <c r="F321" s="51">
        <v>154</v>
      </c>
      <c r="G321" s="51">
        <v>0</v>
      </c>
      <c r="H321" s="51">
        <v>0</v>
      </c>
      <c r="I321" s="51">
        <v>281</v>
      </c>
      <c r="J321" s="83">
        <v>5.48828125</v>
      </c>
      <c r="K321" s="54" t="str">
        <f t="shared" si="36"/>
        <v>week 14/11</v>
      </c>
      <c r="L321" s="83">
        <v>0</v>
      </c>
      <c r="M321" s="83">
        <v>2.1077283372365341</v>
      </c>
      <c r="N321" s="83">
        <v>4.5228902371759512</v>
      </c>
      <c r="O321" s="83">
        <v>13.139931740614335</v>
      </c>
      <c r="P321" s="83">
        <v>5.48828125</v>
      </c>
      <c r="BQ321" s="52"/>
      <c r="BR321" s="53"/>
      <c r="BS321" s="53"/>
      <c r="BT321" s="53"/>
    </row>
    <row r="322" spans="2:72" x14ac:dyDescent="0.15">
      <c r="B322" s="54" t="s">
        <v>803</v>
      </c>
      <c r="C322" s="84">
        <v>0</v>
      </c>
      <c r="D322" s="51">
        <v>43</v>
      </c>
      <c r="E322" s="51">
        <v>68</v>
      </c>
      <c r="F322" s="51">
        <v>147</v>
      </c>
      <c r="G322" s="51">
        <v>0</v>
      </c>
      <c r="H322" s="51">
        <v>0</v>
      </c>
      <c r="I322" s="51">
        <v>258</v>
      </c>
      <c r="J322" s="83">
        <v>5.0390625</v>
      </c>
      <c r="K322" s="54" t="str">
        <f t="shared" si="36"/>
        <v>week 15/11</v>
      </c>
      <c r="L322" s="83">
        <v>0</v>
      </c>
      <c r="M322" s="83">
        <v>2.0140515222482436</v>
      </c>
      <c r="N322" s="83">
        <v>3.7506894649751792</v>
      </c>
      <c r="O322" s="83">
        <v>12.542662116040956</v>
      </c>
      <c r="P322" s="83">
        <v>5.0390625</v>
      </c>
      <c r="BQ322" s="52"/>
      <c r="BR322" s="53"/>
      <c r="BS322" s="53"/>
      <c r="BT322" s="53"/>
    </row>
    <row r="323" spans="2:72" x14ac:dyDescent="0.15">
      <c r="B323" s="54" t="s">
        <v>804</v>
      </c>
      <c r="C323" s="84">
        <v>0</v>
      </c>
      <c r="D323" s="51">
        <v>43</v>
      </c>
      <c r="E323" s="51">
        <v>57</v>
      </c>
      <c r="F323" s="51">
        <v>121</v>
      </c>
      <c r="G323" s="51">
        <v>0</v>
      </c>
      <c r="H323" s="51">
        <v>0</v>
      </c>
      <c r="I323" s="51">
        <v>222</v>
      </c>
      <c r="J323" s="83">
        <v>4.3359375</v>
      </c>
      <c r="K323" s="54" t="str">
        <f t="shared" si="36"/>
        <v>week 16/11</v>
      </c>
      <c r="L323" s="83">
        <v>0</v>
      </c>
      <c r="M323" s="83">
        <v>2.0140515222482436</v>
      </c>
      <c r="N323" s="83">
        <v>3.1439602868174292</v>
      </c>
      <c r="O323" s="83">
        <v>10.324232081911262</v>
      </c>
      <c r="P323" s="83">
        <v>4.3359375</v>
      </c>
      <c r="BQ323" s="52"/>
      <c r="BR323" s="53"/>
      <c r="BS323" s="53"/>
      <c r="BT323" s="53"/>
    </row>
    <row r="324" spans="2:72" x14ac:dyDescent="0.15">
      <c r="B324" s="54" t="s">
        <v>805</v>
      </c>
      <c r="C324" s="84">
        <v>0</v>
      </c>
      <c r="D324" s="51">
        <v>34</v>
      </c>
      <c r="E324" s="51">
        <v>53</v>
      </c>
      <c r="F324" s="51">
        <v>90</v>
      </c>
      <c r="G324" s="51">
        <v>0</v>
      </c>
      <c r="H324" s="51">
        <v>0</v>
      </c>
      <c r="I324" s="51">
        <v>177</v>
      </c>
      <c r="J324" s="83">
        <v>3.45703125</v>
      </c>
      <c r="K324" s="54" t="str">
        <f t="shared" si="36"/>
        <v>week 17/11</v>
      </c>
      <c r="L324" s="83">
        <v>0</v>
      </c>
      <c r="M324" s="83">
        <v>1.592505854800937</v>
      </c>
      <c r="N324" s="83">
        <v>2.9233314947600659</v>
      </c>
      <c r="O324" s="83">
        <v>7.6791808873720138</v>
      </c>
      <c r="P324" s="83">
        <v>3.45703125</v>
      </c>
      <c r="BQ324" s="52"/>
      <c r="BR324" s="53"/>
      <c r="BS324" s="53"/>
      <c r="BT324" s="53"/>
    </row>
    <row r="325" spans="2:72" x14ac:dyDescent="0.15">
      <c r="B325" s="54" t="s">
        <v>806</v>
      </c>
      <c r="C325" s="84">
        <v>0</v>
      </c>
      <c r="D325" s="51">
        <v>37</v>
      </c>
      <c r="E325" s="51">
        <v>66</v>
      </c>
      <c r="F325" s="51">
        <v>127</v>
      </c>
      <c r="G325" s="51">
        <v>0</v>
      </c>
      <c r="H325" s="51">
        <v>0</v>
      </c>
      <c r="I325" s="51">
        <v>230</v>
      </c>
      <c r="J325" s="83">
        <v>4.4921875</v>
      </c>
      <c r="K325" s="54" t="str">
        <f t="shared" si="36"/>
        <v>week 18/11</v>
      </c>
      <c r="L325" s="83">
        <v>0</v>
      </c>
      <c r="M325" s="83">
        <v>1.7330210772833723</v>
      </c>
      <c r="N325" s="83">
        <v>3.6403750689464975</v>
      </c>
      <c r="O325" s="83">
        <v>10.836177474402731</v>
      </c>
      <c r="P325" s="83">
        <v>4.4921875</v>
      </c>
      <c r="BQ325" s="52"/>
      <c r="BR325" s="53"/>
      <c r="BS325" s="53"/>
      <c r="BT325" s="53"/>
    </row>
    <row r="326" spans="2:72" x14ac:dyDescent="0.15">
      <c r="B326" s="54" t="s">
        <v>807</v>
      </c>
      <c r="C326" s="84">
        <v>0</v>
      </c>
      <c r="D326" s="51">
        <v>37</v>
      </c>
      <c r="E326" s="51">
        <v>65</v>
      </c>
      <c r="F326" s="51">
        <v>141</v>
      </c>
      <c r="G326" s="51">
        <v>0</v>
      </c>
      <c r="H326" s="51">
        <v>0</v>
      </c>
      <c r="I326" s="51">
        <v>242</v>
      </c>
      <c r="J326" s="83">
        <v>4.7265625</v>
      </c>
      <c r="K326" s="54" t="str">
        <f t="shared" si="36"/>
        <v>week 19/11</v>
      </c>
      <c r="L326" s="83">
        <v>0</v>
      </c>
      <c r="M326" s="83">
        <v>1.7330210772833723</v>
      </c>
      <c r="N326" s="83">
        <v>3.5852178709321567</v>
      </c>
      <c r="O326" s="83">
        <v>12.030716723549489</v>
      </c>
      <c r="P326" s="83">
        <v>4.7265625</v>
      </c>
      <c r="BQ326" s="52"/>
      <c r="BR326" s="53"/>
      <c r="BS326" s="53"/>
      <c r="BT326" s="53"/>
    </row>
    <row r="327" spans="2:72" x14ac:dyDescent="0.15">
      <c r="B327" s="54" t="s">
        <v>808</v>
      </c>
      <c r="C327" s="84">
        <v>0</v>
      </c>
      <c r="D327" s="51">
        <v>41</v>
      </c>
      <c r="E327" s="51">
        <v>57</v>
      </c>
      <c r="F327" s="51">
        <v>147</v>
      </c>
      <c r="G327" s="51">
        <v>0</v>
      </c>
      <c r="H327" s="51">
        <v>0</v>
      </c>
      <c r="I327" s="51">
        <v>244</v>
      </c>
      <c r="J327" s="83">
        <v>4.7786458333333339</v>
      </c>
      <c r="K327" s="54" t="str">
        <f t="shared" si="36"/>
        <v>week 20/11</v>
      </c>
      <c r="L327" s="83">
        <v>0</v>
      </c>
      <c r="M327" s="83">
        <v>1.9203747072599531</v>
      </c>
      <c r="N327" s="83">
        <v>3.1439602868174292</v>
      </c>
      <c r="O327" s="83">
        <v>12.542662116040956</v>
      </c>
      <c r="P327" s="83">
        <v>4.7786458333333339</v>
      </c>
      <c r="BQ327" s="52"/>
      <c r="BR327" s="53"/>
      <c r="BS327" s="53"/>
      <c r="BT327" s="53"/>
    </row>
    <row r="328" spans="2:72" x14ac:dyDescent="0.15">
      <c r="B328" s="54" t="s">
        <v>809</v>
      </c>
      <c r="C328" s="84">
        <v>0</v>
      </c>
      <c r="D328" s="51">
        <v>48</v>
      </c>
      <c r="E328" s="51">
        <v>76</v>
      </c>
      <c r="F328" s="51">
        <v>137</v>
      </c>
      <c r="G328" s="51">
        <v>0</v>
      </c>
      <c r="H328" s="51">
        <v>0</v>
      </c>
      <c r="I328" s="84">
        <v>263</v>
      </c>
      <c r="J328" s="83">
        <v>5.13671875</v>
      </c>
      <c r="K328" s="54" t="str">
        <f t="shared" si="36"/>
        <v>week 21/11</v>
      </c>
      <c r="L328" s="83">
        <v>0</v>
      </c>
      <c r="M328" s="83">
        <v>2.2482435597189694</v>
      </c>
      <c r="N328" s="83">
        <v>4.1919470490899062</v>
      </c>
      <c r="O328" s="83">
        <v>11.689419795221843</v>
      </c>
      <c r="P328" s="83">
        <v>5.13671875</v>
      </c>
      <c r="BQ328" s="52"/>
      <c r="BR328" s="53"/>
      <c r="BS328" s="53"/>
      <c r="BT328" s="53"/>
    </row>
    <row r="329" spans="2:72" x14ac:dyDescent="0.15">
      <c r="B329" s="54" t="s">
        <v>810</v>
      </c>
      <c r="C329" s="84">
        <v>0</v>
      </c>
      <c r="D329" s="51">
        <v>44</v>
      </c>
      <c r="E329" s="51">
        <v>74</v>
      </c>
      <c r="F329" s="51">
        <v>135</v>
      </c>
      <c r="G329" s="51">
        <v>0</v>
      </c>
      <c r="H329" s="51">
        <v>0</v>
      </c>
      <c r="I329" s="84">
        <v>252</v>
      </c>
      <c r="J329" s="83">
        <v>4.8046875</v>
      </c>
      <c r="K329" s="54" t="str">
        <f t="shared" si="36"/>
        <v>week 22/11</v>
      </c>
      <c r="L329" s="83">
        <v>0</v>
      </c>
      <c r="M329" s="83">
        <v>1.9203747072599531</v>
      </c>
      <c r="N329" s="83">
        <v>3.8610038610038608</v>
      </c>
      <c r="O329" s="83">
        <v>11.604095563139932</v>
      </c>
      <c r="P329" s="83">
        <v>4.8046875</v>
      </c>
      <c r="BQ329" s="52"/>
      <c r="BR329" s="53"/>
      <c r="BS329" s="53"/>
      <c r="BT329" s="53"/>
    </row>
    <row r="330" spans="2:72" x14ac:dyDescent="0.15">
      <c r="B330" s="54" t="s">
        <v>811</v>
      </c>
      <c r="C330" s="84">
        <v>0</v>
      </c>
      <c r="D330" s="51">
        <v>49</v>
      </c>
      <c r="E330" s="51">
        <v>80</v>
      </c>
      <c r="F330" s="51">
        <v>138</v>
      </c>
      <c r="G330" s="51">
        <v>0</v>
      </c>
      <c r="H330" s="51">
        <v>0</v>
      </c>
      <c r="I330" s="84">
        <v>265</v>
      </c>
      <c r="J330" s="83">
        <v>5.17578125</v>
      </c>
      <c r="K330" s="54" t="str">
        <f t="shared" si="36"/>
        <v>week 23/11</v>
      </c>
      <c r="L330" s="83">
        <v>0</v>
      </c>
      <c r="M330" s="83">
        <v>2.2950819672131146</v>
      </c>
      <c r="N330" s="83">
        <v>4.4125758411472695</v>
      </c>
      <c r="O330" s="83">
        <v>11.774744027303754</v>
      </c>
      <c r="P330" s="83">
        <v>5.17578125</v>
      </c>
      <c r="BQ330" s="52"/>
      <c r="BR330" s="53"/>
      <c r="BS330" s="53"/>
      <c r="BT330" s="53"/>
    </row>
    <row r="331" spans="2:72" x14ac:dyDescent="0.15">
      <c r="B331" s="54" t="s">
        <v>812</v>
      </c>
      <c r="C331" s="84">
        <v>0</v>
      </c>
      <c r="D331" s="51">
        <v>47</v>
      </c>
      <c r="E331" s="51">
        <v>73</v>
      </c>
      <c r="F331" s="51">
        <v>135</v>
      </c>
      <c r="G331" s="51">
        <v>0</v>
      </c>
      <c r="H331" s="51">
        <v>0</v>
      </c>
      <c r="I331" s="84">
        <v>255</v>
      </c>
      <c r="J331" s="83">
        <v>4.98046875</v>
      </c>
      <c r="K331" s="54" t="str">
        <f t="shared" si="36"/>
        <v>week 24/11</v>
      </c>
      <c r="L331" s="83">
        <v>0</v>
      </c>
      <c r="M331" s="83">
        <v>2.2014051522248246</v>
      </c>
      <c r="N331" s="83">
        <v>4.0264754550468833</v>
      </c>
      <c r="O331" s="83">
        <v>11.518771331058021</v>
      </c>
      <c r="P331" s="83">
        <v>4.98046875</v>
      </c>
      <c r="BQ331" s="52"/>
      <c r="BR331" s="53"/>
      <c r="BS331" s="53"/>
      <c r="BT331" s="53"/>
    </row>
    <row r="332" spans="2:72" x14ac:dyDescent="0.15">
      <c r="B332" s="54" t="s">
        <v>813</v>
      </c>
      <c r="C332" s="84">
        <v>0</v>
      </c>
      <c r="D332" s="51">
        <v>42</v>
      </c>
      <c r="E332" s="51">
        <v>80</v>
      </c>
      <c r="F332" s="51">
        <v>140</v>
      </c>
      <c r="G332" s="51">
        <v>0</v>
      </c>
      <c r="H332" s="51">
        <v>0</v>
      </c>
      <c r="I332" s="84">
        <v>262</v>
      </c>
      <c r="J332" s="83">
        <v>5.1171875</v>
      </c>
      <c r="K332" s="54" t="str">
        <f t="shared" si="36"/>
        <v>week 25/11</v>
      </c>
      <c r="L332" s="83">
        <v>0</v>
      </c>
      <c r="M332" s="83">
        <v>1.9672131147540985</v>
      </c>
      <c r="N332" s="83">
        <v>4.4125758411472695</v>
      </c>
      <c r="O332" s="83">
        <v>11.945392491467576</v>
      </c>
      <c r="P332" s="83">
        <v>5.1171875</v>
      </c>
      <c r="BQ332" s="52"/>
      <c r="BR332" s="53"/>
      <c r="BS332" s="53"/>
      <c r="BT332" s="53"/>
    </row>
    <row r="333" spans="2:72" x14ac:dyDescent="0.15">
      <c r="B333" s="54" t="s">
        <v>814</v>
      </c>
      <c r="C333" s="84">
        <v>0</v>
      </c>
      <c r="D333" s="51">
        <v>55</v>
      </c>
      <c r="E333" s="51">
        <v>71</v>
      </c>
      <c r="F333" s="51">
        <v>136</v>
      </c>
      <c r="G333" s="51">
        <v>0</v>
      </c>
      <c r="H333" s="51">
        <v>0</v>
      </c>
      <c r="I333" s="84">
        <v>262</v>
      </c>
      <c r="J333" s="83">
        <v>0.64453125</v>
      </c>
      <c r="K333" s="54" t="str">
        <f t="shared" si="36"/>
        <v>week 26/11</v>
      </c>
      <c r="L333" s="83">
        <v>0</v>
      </c>
      <c r="M333" s="83">
        <v>2.5761124121779861</v>
      </c>
      <c r="N333" s="83">
        <v>3.9161610590182021</v>
      </c>
      <c r="O333" s="83">
        <v>1.1945392491467577</v>
      </c>
      <c r="P333" s="83">
        <v>0.64453125</v>
      </c>
      <c r="BQ333" s="52"/>
      <c r="BR333" s="53"/>
      <c r="BS333" s="53"/>
      <c r="BT333" s="53"/>
    </row>
    <row r="334" spans="2:72" x14ac:dyDescent="0.15">
      <c r="B334" s="54" t="s">
        <v>815</v>
      </c>
      <c r="C334" s="84">
        <v>0</v>
      </c>
      <c r="D334" s="51">
        <v>50</v>
      </c>
      <c r="E334" s="51">
        <v>71</v>
      </c>
      <c r="F334" s="51">
        <v>125</v>
      </c>
      <c r="G334" s="51">
        <v>0</v>
      </c>
      <c r="H334" s="51">
        <v>0</v>
      </c>
      <c r="I334" s="84">
        <v>246</v>
      </c>
      <c r="J334" s="83">
        <v>0.33203125</v>
      </c>
      <c r="K334" s="54" t="str">
        <f t="shared" si="36"/>
        <v>week 27/11</v>
      </c>
      <c r="L334" s="83">
        <v>0</v>
      </c>
      <c r="M334" s="83">
        <v>2.3419203747072603</v>
      </c>
      <c r="N334" s="83">
        <v>3.9161610590182021</v>
      </c>
      <c r="O334" s="83">
        <v>1.0238907849829351</v>
      </c>
      <c r="P334" s="83">
        <v>0.33203125</v>
      </c>
      <c r="BQ334" s="52"/>
      <c r="BR334" s="53"/>
      <c r="BS334" s="53"/>
      <c r="BT334" s="53"/>
    </row>
    <row r="335" spans="2:72" x14ac:dyDescent="0.15">
      <c r="B335" s="54" t="s">
        <v>816</v>
      </c>
      <c r="C335" s="84">
        <v>0</v>
      </c>
      <c r="D335" s="51">
        <v>60</v>
      </c>
      <c r="E335" s="51">
        <v>64</v>
      </c>
      <c r="F335" s="51">
        <v>139</v>
      </c>
      <c r="G335" s="51">
        <v>0</v>
      </c>
      <c r="H335" s="51">
        <v>0</v>
      </c>
      <c r="I335" s="84">
        <v>263</v>
      </c>
      <c r="J335" s="83">
        <v>0.2734375</v>
      </c>
      <c r="K335" s="54" t="str">
        <f t="shared" si="36"/>
        <v>week 28/11</v>
      </c>
      <c r="L335" s="83">
        <v>0</v>
      </c>
      <c r="M335" s="83">
        <v>2.810304449648712</v>
      </c>
      <c r="N335" s="83">
        <v>3.5300606729178159</v>
      </c>
      <c r="O335" s="83">
        <v>0.17064846416382254</v>
      </c>
      <c r="P335" s="83">
        <v>0.2734375</v>
      </c>
      <c r="BQ335" s="52"/>
      <c r="BR335" s="53"/>
      <c r="BS335" s="53"/>
      <c r="BT335" s="53"/>
    </row>
    <row r="336" spans="2:72" x14ac:dyDescent="0.15">
      <c r="B336" s="54" t="s">
        <v>817</v>
      </c>
      <c r="C336" s="84">
        <v>0</v>
      </c>
      <c r="D336" s="51">
        <v>65</v>
      </c>
      <c r="E336" s="51">
        <v>92</v>
      </c>
      <c r="F336" s="51">
        <v>140</v>
      </c>
      <c r="G336" s="51">
        <v>0</v>
      </c>
      <c r="H336" s="51">
        <v>0</v>
      </c>
      <c r="I336" s="84">
        <v>297</v>
      </c>
      <c r="J336" s="83">
        <v>0.44921874999999994</v>
      </c>
      <c r="K336" s="54" t="str">
        <f t="shared" si="36"/>
        <v>week 29/11</v>
      </c>
      <c r="L336" s="83">
        <v>0</v>
      </c>
      <c r="M336" s="83">
        <v>3.0444964871194378</v>
      </c>
      <c r="N336" s="83">
        <v>5.0744622173193603</v>
      </c>
      <c r="O336" s="83">
        <v>0.93856655290102398</v>
      </c>
      <c r="P336" s="83">
        <v>0.44921874999999994</v>
      </c>
      <c r="BQ336" s="52"/>
      <c r="BR336" s="53"/>
      <c r="BS336" s="53"/>
      <c r="BT336" s="53"/>
    </row>
    <row r="337" spans="2:72" x14ac:dyDescent="0.15">
      <c r="B337" s="54" t="s">
        <v>818</v>
      </c>
      <c r="C337" s="84">
        <v>0</v>
      </c>
      <c r="D337" s="51">
        <v>56</v>
      </c>
      <c r="E337" s="51">
        <v>104</v>
      </c>
      <c r="F337" s="51">
        <v>131</v>
      </c>
      <c r="G337" s="51">
        <v>0</v>
      </c>
      <c r="H337" s="51">
        <v>0</v>
      </c>
      <c r="I337" s="84">
        <v>291</v>
      </c>
      <c r="J337" s="83">
        <v>0.2734375</v>
      </c>
      <c r="K337" s="54" t="str">
        <f t="shared" si="36"/>
        <v>week 30/11</v>
      </c>
      <c r="L337" s="83">
        <v>0</v>
      </c>
      <c r="M337" s="83">
        <v>2.622950819672131</v>
      </c>
      <c r="N337" s="83">
        <v>5.7363485934914502</v>
      </c>
      <c r="O337" s="83">
        <v>0.42662116040955633</v>
      </c>
      <c r="P337" s="83">
        <v>0.2734375</v>
      </c>
      <c r="BQ337" s="52"/>
      <c r="BR337" s="53"/>
      <c r="BS337" s="53"/>
      <c r="BT337" s="53"/>
    </row>
    <row r="338" spans="2:72" x14ac:dyDescent="0.15">
      <c r="B338" s="54" t="s">
        <v>819</v>
      </c>
      <c r="C338" s="84">
        <v>0</v>
      </c>
      <c r="D338" s="51">
        <v>69</v>
      </c>
      <c r="E338" s="51">
        <v>92</v>
      </c>
      <c r="F338" s="51">
        <v>114</v>
      </c>
      <c r="G338" s="51">
        <v>0</v>
      </c>
      <c r="H338" s="51">
        <v>0</v>
      </c>
      <c r="I338" s="84">
        <v>275</v>
      </c>
      <c r="J338" s="83">
        <v>0.33203125</v>
      </c>
      <c r="K338" s="54" t="str">
        <f t="shared" si="36"/>
        <v>week 31/11</v>
      </c>
      <c r="L338" s="83">
        <v>0</v>
      </c>
      <c r="M338" s="83">
        <v>3.2318501170960188</v>
      </c>
      <c r="N338" s="83">
        <v>5.0744622173193603</v>
      </c>
      <c r="O338" s="83">
        <v>8.5324232081911269E-2</v>
      </c>
      <c r="P338" s="83">
        <v>0.33203125</v>
      </c>
      <c r="BQ338" s="52"/>
      <c r="BR338" s="53"/>
      <c r="BS338" s="53"/>
      <c r="BT338" s="53"/>
    </row>
    <row r="339" spans="2:72" x14ac:dyDescent="0.15">
      <c r="B339" s="54" t="s">
        <v>820</v>
      </c>
      <c r="C339" s="84">
        <v>0</v>
      </c>
      <c r="D339" s="51">
        <v>60</v>
      </c>
      <c r="E339" s="51">
        <v>82</v>
      </c>
      <c r="F339" s="51">
        <v>138</v>
      </c>
      <c r="G339" s="51">
        <v>0</v>
      </c>
      <c r="H339" s="51">
        <v>0</v>
      </c>
      <c r="I339" s="84">
        <v>280</v>
      </c>
      <c r="J339" s="83">
        <v>0.37109375</v>
      </c>
      <c r="K339" s="54" t="str">
        <f t="shared" si="36"/>
        <v>week 32/11</v>
      </c>
      <c r="L339" s="83">
        <v>0</v>
      </c>
      <c r="M339" s="83">
        <v>2.810304449648712</v>
      </c>
      <c r="N339" s="83">
        <v>4.5228902371759512</v>
      </c>
      <c r="O339" s="83">
        <v>0.42662116040955633</v>
      </c>
      <c r="P339" s="83">
        <v>0.37109375</v>
      </c>
      <c r="BQ339" s="52"/>
      <c r="BR339" s="53"/>
      <c r="BS339" s="53"/>
      <c r="BT339" s="53"/>
    </row>
    <row r="340" spans="2:72" x14ac:dyDescent="0.15">
      <c r="B340" s="54" t="s">
        <v>821</v>
      </c>
      <c r="C340" s="84">
        <v>0</v>
      </c>
      <c r="D340" s="51">
        <v>55</v>
      </c>
      <c r="E340" s="51">
        <v>84</v>
      </c>
      <c r="F340" s="51">
        <v>141</v>
      </c>
      <c r="G340" s="51">
        <v>0</v>
      </c>
      <c r="H340" s="51">
        <v>0</v>
      </c>
      <c r="I340" s="84">
        <v>280</v>
      </c>
      <c r="J340" s="83">
        <v>0.3515625</v>
      </c>
      <c r="K340" s="54" t="str">
        <f t="shared" si="36"/>
        <v>week 33/11</v>
      </c>
      <c r="L340" s="83">
        <v>0</v>
      </c>
      <c r="M340" s="83">
        <v>2.5761124121779861</v>
      </c>
      <c r="N340" s="83">
        <v>4.6332046332046328</v>
      </c>
      <c r="O340" s="83">
        <v>0.17064846416382254</v>
      </c>
      <c r="P340" s="83">
        <v>0.3515625</v>
      </c>
      <c r="BQ340" s="52"/>
      <c r="BR340" s="53"/>
      <c r="BS340" s="53"/>
      <c r="BT340" s="53"/>
    </row>
    <row r="341" spans="2:72" x14ac:dyDescent="0.15">
      <c r="B341" s="54" t="s">
        <v>822</v>
      </c>
      <c r="C341" s="84">
        <v>0</v>
      </c>
      <c r="D341" s="51">
        <v>57</v>
      </c>
      <c r="E341" s="51">
        <v>100</v>
      </c>
      <c r="F341" s="51">
        <v>137</v>
      </c>
      <c r="G341" s="51">
        <v>0</v>
      </c>
      <c r="H341" s="51">
        <v>0</v>
      </c>
      <c r="I341" s="84">
        <v>294</v>
      </c>
      <c r="J341" s="83">
        <v>0.42968750000000006</v>
      </c>
      <c r="K341" s="54" t="str">
        <f t="shared" si="36"/>
        <v>week 34/11</v>
      </c>
      <c r="L341" s="83">
        <v>0</v>
      </c>
      <c r="M341" s="83">
        <v>2.6697892271662762</v>
      </c>
      <c r="N341" s="83">
        <v>5.5157198014340869</v>
      </c>
      <c r="O341" s="83">
        <v>0.85324232081911267</v>
      </c>
      <c r="P341" s="83">
        <v>0.42968750000000006</v>
      </c>
      <c r="BQ341" s="52"/>
      <c r="BR341" s="53"/>
      <c r="BS341" s="53"/>
      <c r="BT341" s="53"/>
    </row>
    <row r="342" spans="2:72" x14ac:dyDescent="0.15">
      <c r="B342" s="54" t="s">
        <v>823</v>
      </c>
      <c r="C342" s="84">
        <v>0</v>
      </c>
      <c r="D342" s="51">
        <v>61</v>
      </c>
      <c r="E342" s="51">
        <v>75</v>
      </c>
      <c r="F342" s="51">
        <v>134</v>
      </c>
      <c r="G342" s="51">
        <v>0</v>
      </c>
      <c r="H342" s="51">
        <v>0</v>
      </c>
      <c r="I342" s="84">
        <v>270</v>
      </c>
      <c r="J342" s="83">
        <v>0.25390625</v>
      </c>
      <c r="K342" s="54" t="str">
        <f t="shared" si="36"/>
        <v>week 35/11</v>
      </c>
      <c r="L342" s="83">
        <v>0</v>
      </c>
      <c r="M342" s="83">
        <v>2.8571428571428572</v>
      </c>
      <c r="N342" s="83">
        <v>4.136789851075565</v>
      </c>
      <c r="O342" s="83">
        <v>0.76791808873720135</v>
      </c>
      <c r="P342" s="83">
        <v>0.25390625</v>
      </c>
      <c r="BQ342" s="52"/>
      <c r="BR342" s="53"/>
      <c r="BS342" s="53"/>
      <c r="BT342" s="53"/>
    </row>
    <row r="343" spans="2:72" x14ac:dyDescent="0.15">
      <c r="B343" s="54" t="s">
        <v>824</v>
      </c>
      <c r="C343" s="84">
        <v>0</v>
      </c>
      <c r="D343" s="51">
        <v>53</v>
      </c>
      <c r="E343" s="51">
        <v>88</v>
      </c>
      <c r="F343" s="51">
        <v>120</v>
      </c>
      <c r="G343" s="51">
        <v>0</v>
      </c>
      <c r="H343" s="51">
        <v>0</v>
      </c>
      <c r="I343" s="84">
        <v>261</v>
      </c>
      <c r="J343" s="83">
        <v>5.09765625</v>
      </c>
      <c r="K343" s="54" t="str">
        <f t="shared" si="36"/>
        <v>week 36/11</v>
      </c>
      <c r="L343" s="83">
        <v>0</v>
      </c>
      <c r="M343" s="83">
        <v>2.4824355971896956</v>
      </c>
      <c r="N343" s="83">
        <v>4.853833425261997</v>
      </c>
      <c r="O343" s="83">
        <v>10.238907849829351</v>
      </c>
      <c r="P343" s="83">
        <v>5.09765625</v>
      </c>
      <c r="BQ343" s="52"/>
      <c r="BR343" s="53"/>
      <c r="BS343" s="53"/>
      <c r="BT343" s="53"/>
    </row>
    <row r="344" spans="2:72" x14ac:dyDescent="0.15">
      <c r="B344" s="54" t="s">
        <v>825</v>
      </c>
      <c r="C344" s="84">
        <v>0</v>
      </c>
      <c r="D344" s="51">
        <v>38</v>
      </c>
      <c r="E344" s="51">
        <v>70</v>
      </c>
      <c r="F344" s="51">
        <v>114</v>
      </c>
      <c r="G344" s="51">
        <v>0</v>
      </c>
      <c r="H344" s="51">
        <v>0</v>
      </c>
      <c r="I344" s="84">
        <v>222</v>
      </c>
      <c r="J344" s="83">
        <v>4.3359375</v>
      </c>
      <c r="K344" s="54" t="str">
        <f t="shared" si="36"/>
        <v>week 37/11</v>
      </c>
      <c r="L344" s="83">
        <v>0</v>
      </c>
      <c r="M344" s="83">
        <v>1.7798594847775178</v>
      </c>
      <c r="N344" s="83">
        <v>3.8610038610038608</v>
      </c>
      <c r="O344" s="83">
        <v>9.7269624573378834</v>
      </c>
      <c r="P344" s="83">
        <v>4.3359375</v>
      </c>
      <c r="BQ344" s="52"/>
      <c r="BR344" s="53"/>
      <c r="BS344" s="53"/>
      <c r="BT344" s="53"/>
    </row>
    <row r="345" spans="2:72" x14ac:dyDescent="0.15">
      <c r="B345" s="54" t="s">
        <v>826</v>
      </c>
      <c r="C345" s="84">
        <v>0</v>
      </c>
      <c r="D345" s="51">
        <v>70</v>
      </c>
      <c r="E345" s="51">
        <v>90</v>
      </c>
      <c r="F345" s="51">
        <v>117</v>
      </c>
      <c r="G345" s="51">
        <v>0</v>
      </c>
      <c r="H345" s="51">
        <v>0</v>
      </c>
      <c r="I345" s="84">
        <v>277</v>
      </c>
      <c r="J345" s="83">
        <v>5.41015625</v>
      </c>
      <c r="K345" s="54" t="str">
        <f t="shared" si="36"/>
        <v>week 38/11</v>
      </c>
      <c r="L345" s="83">
        <v>0</v>
      </c>
      <c r="M345" s="83">
        <v>3.278688524590164</v>
      </c>
      <c r="N345" s="83">
        <v>4.9641478212906787</v>
      </c>
      <c r="O345" s="83">
        <v>9.9829351535836182</v>
      </c>
      <c r="P345" s="83">
        <v>5.41015625</v>
      </c>
      <c r="BQ345" s="52"/>
      <c r="BR345" s="53"/>
      <c r="BS345" s="53"/>
      <c r="BT345" s="53"/>
    </row>
    <row r="346" spans="2:72" x14ac:dyDescent="0.15">
      <c r="B346" s="54" t="s">
        <v>827</v>
      </c>
      <c r="C346" s="84">
        <v>0</v>
      </c>
      <c r="D346" s="51">
        <v>41</v>
      </c>
      <c r="E346" s="51">
        <v>73</v>
      </c>
      <c r="F346" s="51">
        <v>120</v>
      </c>
      <c r="G346" s="51">
        <v>0</v>
      </c>
      <c r="H346" s="51">
        <v>0</v>
      </c>
      <c r="I346" s="84">
        <v>234</v>
      </c>
      <c r="J346" s="83">
        <v>4.5703125</v>
      </c>
      <c r="K346" s="54" t="str">
        <f t="shared" si="36"/>
        <v>week 39/11</v>
      </c>
      <c r="L346" s="83">
        <v>0</v>
      </c>
      <c r="M346" s="83">
        <v>1.9203747072599531</v>
      </c>
      <c r="N346" s="83">
        <v>4.0264754550468833</v>
      </c>
      <c r="O346" s="83">
        <v>10.238907849829351</v>
      </c>
      <c r="P346" s="83">
        <v>4.5703125</v>
      </c>
      <c r="BQ346" s="52"/>
      <c r="BR346" s="53"/>
      <c r="BS346" s="53"/>
      <c r="BT346" s="53"/>
    </row>
    <row r="347" spans="2:72" x14ac:dyDescent="0.15">
      <c r="B347" s="54" t="s">
        <v>828</v>
      </c>
      <c r="C347" s="84">
        <v>0</v>
      </c>
      <c r="D347" s="51">
        <v>33</v>
      </c>
      <c r="E347" s="51">
        <v>77</v>
      </c>
      <c r="F347" s="51">
        <v>125</v>
      </c>
      <c r="G347" s="51">
        <v>0</v>
      </c>
      <c r="H347" s="51">
        <v>0</v>
      </c>
      <c r="I347" s="84">
        <v>235</v>
      </c>
      <c r="J347" s="83">
        <v>4.58984375</v>
      </c>
      <c r="K347" s="54" t="str">
        <f t="shared" si="36"/>
        <v>week 40/11</v>
      </c>
      <c r="L347" s="83">
        <v>0</v>
      </c>
      <c r="M347" s="83">
        <v>1.5456674473067917</v>
      </c>
      <c r="N347" s="83">
        <v>4.2471042471042466</v>
      </c>
      <c r="O347" s="83">
        <v>10.665529010238908</v>
      </c>
      <c r="P347" s="83">
        <v>4.58984375</v>
      </c>
      <c r="BQ347" s="52"/>
      <c r="BR347" s="53"/>
      <c r="BS347" s="53"/>
      <c r="BT347" s="53"/>
    </row>
    <row r="348" spans="2:72" x14ac:dyDescent="0.15">
      <c r="B348" s="54" t="s">
        <v>829</v>
      </c>
      <c r="C348" s="84">
        <v>0</v>
      </c>
      <c r="D348" s="51">
        <v>54</v>
      </c>
      <c r="E348" s="51">
        <v>104</v>
      </c>
      <c r="F348" s="51">
        <v>158</v>
      </c>
      <c r="G348" s="51">
        <v>0</v>
      </c>
      <c r="H348" s="51">
        <v>0</v>
      </c>
      <c r="I348" s="84">
        <v>316</v>
      </c>
      <c r="J348" s="83">
        <v>6.171875</v>
      </c>
      <c r="K348" s="54" t="str">
        <f t="shared" si="36"/>
        <v>week 41/11</v>
      </c>
      <c r="L348" s="83">
        <v>0</v>
      </c>
      <c r="M348" s="83">
        <v>2.5292740046838409</v>
      </c>
      <c r="N348" s="83">
        <v>5.7363485934914502</v>
      </c>
      <c r="O348" s="83">
        <v>13.481228668941981</v>
      </c>
      <c r="P348" s="83">
        <v>6.171875</v>
      </c>
      <c r="BQ348" s="52"/>
      <c r="BR348" s="53"/>
      <c r="BS348" s="53"/>
      <c r="BT348" s="53"/>
    </row>
    <row r="349" spans="2:72" x14ac:dyDescent="0.15">
      <c r="B349" s="54" t="s">
        <v>830</v>
      </c>
      <c r="C349" s="84">
        <v>0</v>
      </c>
      <c r="D349" s="51">
        <v>60</v>
      </c>
      <c r="E349" s="51">
        <v>97</v>
      </c>
      <c r="F349" s="51">
        <v>153</v>
      </c>
      <c r="G349" s="51">
        <v>0</v>
      </c>
      <c r="H349" s="51">
        <v>0</v>
      </c>
      <c r="I349" s="84">
        <v>310</v>
      </c>
      <c r="J349" s="83">
        <v>6.0546875</v>
      </c>
      <c r="K349" s="54" t="str">
        <f t="shared" si="36"/>
        <v>week 42/11</v>
      </c>
      <c r="L349" s="83">
        <v>0</v>
      </c>
      <c r="M349" s="83">
        <v>2.810304449648712</v>
      </c>
      <c r="N349" s="83">
        <v>5.3502482073910649</v>
      </c>
      <c r="O349" s="83">
        <v>13.054607508532424</v>
      </c>
      <c r="P349" s="83">
        <v>6.0546875</v>
      </c>
      <c r="BQ349" s="52"/>
      <c r="BR349" s="53"/>
      <c r="BS349" s="53"/>
      <c r="BT349" s="53"/>
    </row>
    <row r="350" spans="2:72" x14ac:dyDescent="0.15">
      <c r="B350" s="54" t="s">
        <v>831</v>
      </c>
      <c r="C350" s="84">
        <v>0</v>
      </c>
      <c r="D350" s="51">
        <v>72</v>
      </c>
      <c r="E350" s="51">
        <v>103</v>
      </c>
      <c r="F350" s="51">
        <v>167</v>
      </c>
      <c r="G350" s="51">
        <v>0</v>
      </c>
      <c r="H350" s="51">
        <v>0</v>
      </c>
      <c r="I350" s="84">
        <v>342</v>
      </c>
      <c r="J350" s="83">
        <v>6.6796875000000009</v>
      </c>
      <c r="K350" s="54" t="str">
        <f t="shared" si="36"/>
        <v>week 43/11</v>
      </c>
      <c r="L350" s="83">
        <v>0</v>
      </c>
      <c r="M350" s="83">
        <v>3.3723653395784545</v>
      </c>
      <c r="N350" s="83">
        <v>5.6811913954771098</v>
      </c>
      <c r="O350" s="83">
        <v>14.249146757679181</v>
      </c>
      <c r="P350" s="83">
        <v>6.6796875000000009</v>
      </c>
      <c r="BQ350" s="52"/>
      <c r="BR350" s="53"/>
      <c r="BS350" s="53"/>
      <c r="BT350" s="53"/>
    </row>
    <row r="351" spans="2:72" x14ac:dyDescent="0.15">
      <c r="B351" s="54" t="s">
        <v>832</v>
      </c>
      <c r="C351" s="84">
        <v>0</v>
      </c>
      <c r="D351" s="51">
        <v>59</v>
      </c>
      <c r="E351" s="51">
        <v>72</v>
      </c>
      <c r="F351" s="51">
        <v>153</v>
      </c>
      <c r="G351" s="51">
        <v>0</v>
      </c>
      <c r="H351" s="51">
        <v>0</v>
      </c>
      <c r="I351" s="84">
        <v>284</v>
      </c>
      <c r="J351" s="83">
        <v>5.546875</v>
      </c>
      <c r="K351" s="54" t="str">
        <f t="shared" si="36"/>
        <v>week 44/11</v>
      </c>
      <c r="L351" s="83">
        <v>0</v>
      </c>
      <c r="M351" s="83">
        <v>2.7634660421545667</v>
      </c>
      <c r="N351" s="83">
        <v>3.9713182570325425</v>
      </c>
      <c r="O351" s="83">
        <v>13.054607508532424</v>
      </c>
      <c r="P351" s="83">
        <v>5.546875</v>
      </c>
      <c r="BQ351" s="52"/>
      <c r="BR351" s="53"/>
      <c r="BS351" s="53"/>
      <c r="BT351" s="53"/>
    </row>
    <row r="352" spans="2:72" x14ac:dyDescent="0.15">
      <c r="B352" s="54" t="s">
        <v>833</v>
      </c>
      <c r="C352" s="84">
        <v>0</v>
      </c>
      <c r="D352" s="51">
        <v>56</v>
      </c>
      <c r="E352" s="51">
        <v>98</v>
      </c>
      <c r="F352" s="51">
        <v>139</v>
      </c>
      <c r="G352" s="51">
        <v>0</v>
      </c>
      <c r="H352" s="51">
        <v>0</v>
      </c>
      <c r="I352" s="84">
        <v>293</v>
      </c>
      <c r="J352" s="83">
        <v>5.72265625</v>
      </c>
      <c r="K352" s="54" t="str">
        <f t="shared" si="36"/>
        <v>week 45/11</v>
      </c>
      <c r="L352" s="83">
        <v>0</v>
      </c>
      <c r="M352" s="83">
        <v>2.622950819672131</v>
      </c>
      <c r="N352" s="83">
        <v>5.4054054054054053</v>
      </c>
      <c r="O352" s="83">
        <v>11.860068259385665</v>
      </c>
      <c r="P352" s="83">
        <v>5.72265625</v>
      </c>
      <c r="BQ352" s="52"/>
      <c r="BR352" s="53"/>
      <c r="BS352" s="53"/>
      <c r="BT352" s="53"/>
    </row>
    <row r="353" spans="2:72" x14ac:dyDescent="0.15">
      <c r="B353" s="54" t="s">
        <v>834</v>
      </c>
      <c r="C353" s="84">
        <v>0</v>
      </c>
      <c r="D353" s="51">
        <v>58</v>
      </c>
      <c r="E353" s="51">
        <v>100</v>
      </c>
      <c r="F353" s="51">
        <v>135</v>
      </c>
      <c r="G353" s="51">
        <v>0</v>
      </c>
      <c r="H353" s="51">
        <v>0</v>
      </c>
      <c r="I353" s="84">
        <v>293</v>
      </c>
      <c r="J353" s="83">
        <v>5.72265625</v>
      </c>
      <c r="K353" s="54" t="str">
        <f t="shared" si="36"/>
        <v>week 46/11</v>
      </c>
      <c r="L353" s="83">
        <v>0</v>
      </c>
      <c r="M353" s="83">
        <v>2.7166276346604219</v>
      </c>
      <c r="N353" s="83">
        <v>5.5157198014340869</v>
      </c>
      <c r="O353" s="83">
        <v>11.518771331058021</v>
      </c>
      <c r="P353" s="83">
        <v>5.72265625</v>
      </c>
      <c r="BQ353" s="52"/>
      <c r="BR353" s="53"/>
      <c r="BS353" s="53"/>
      <c r="BT353" s="53"/>
    </row>
    <row r="354" spans="2:72" x14ac:dyDescent="0.15">
      <c r="B354" s="54" t="s">
        <v>835</v>
      </c>
      <c r="C354" s="84">
        <v>0</v>
      </c>
      <c r="D354" s="51">
        <v>83</v>
      </c>
      <c r="E354" s="51">
        <v>95</v>
      </c>
      <c r="F354" s="51">
        <v>143</v>
      </c>
      <c r="G354" s="51">
        <v>0</v>
      </c>
      <c r="H354" s="51">
        <v>0</v>
      </c>
      <c r="I354" s="84">
        <v>321</v>
      </c>
      <c r="J354" s="83">
        <v>6.26953125</v>
      </c>
      <c r="K354" s="54" t="str">
        <f t="shared" si="36"/>
        <v>week 47/11</v>
      </c>
      <c r="L354" s="83">
        <v>0</v>
      </c>
      <c r="M354" s="83">
        <v>3.8875878220140514</v>
      </c>
      <c r="N354" s="83">
        <v>5.2399338113623832</v>
      </c>
      <c r="O354" s="83">
        <v>12.201365187713311</v>
      </c>
      <c r="P354" s="83">
        <v>6.26953125</v>
      </c>
      <c r="BQ354" s="52"/>
      <c r="BR354" s="53"/>
      <c r="BS354" s="53"/>
      <c r="BT354" s="53"/>
    </row>
    <row r="355" spans="2:72" x14ac:dyDescent="0.15">
      <c r="B355" s="54" t="s">
        <v>836</v>
      </c>
      <c r="C355" s="84">
        <v>0</v>
      </c>
      <c r="D355" s="51">
        <v>78</v>
      </c>
      <c r="E355" s="51">
        <v>116</v>
      </c>
      <c r="F355" s="51">
        <v>160</v>
      </c>
      <c r="G355" s="51">
        <v>0</v>
      </c>
      <c r="H355" s="51">
        <v>0</v>
      </c>
      <c r="I355" s="84">
        <v>354</v>
      </c>
      <c r="J355" s="83">
        <v>6.9140625</v>
      </c>
      <c r="K355" s="54" t="str">
        <f t="shared" si="36"/>
        <v>week 48/11</v>
      </c>
      <c r="L355" s="83">
        <v>0</v>
      </c>
      <c r="M355" s="83">
        <v>3.6533957845433256</v>
      </c>
      <c r="N355" s="83">
        <v>6.398234969663541</v>
      </c>
      <c r="O355" s="83">
        <v>13.651877133105803</v>
      </c>
      <c r="P355" s="83">
        <v>6.9140625</v>
      </c>
      <c r="BQ355" s="52"/>
      <c r="BR355" s="53"/>
      <c r="BS355" s="53"/>
      <c r="BT355" s="53"/>
    </row>
    <row r="356" spans="2:72" x14ac:dyDescent="0.15">
      <c r="B356" s="54" t="s">
        <v>837</v>
      </c>
      <c r="C356" s="84">
        <v>0</v>
      </c>
      <c r="D356" s="51">
        <v>48</v>
      </c>
      <c r="E356" s="51">
        <v>116</v>
      </c>
      <c r="F356" s="51">
        <v>147</v>
      </c>
      <c r="G356" s="51">
        <v>0</v>
      </c>
      <c r="H356" s="51">
        <v>0</v>
      </c>
      <c r="I356" s="84">
        <v>311</v>
      </c>
      <c r="J356" s="83">
        <v>6.07421875</v>
      </c>
      <c r="K356" s="54" t="str">
        <f t="shared" si="36"/>
        <v>week 49/11</v>
      </c>
      <c r="L356" s="83">
        <v>0</v>
      </c>
      <c r="M356" s="83">
        <v>2.2482435597189694</v>
      </c>
      <c r="N356" s="83">
        <v>6.398234969663541</v>
      </c>
      <c r="O356" s="83">
        <v>12.542662116040956</v>
      </c>
      <c r="P356" s="83">
        <v>6.07421875</v>
      </c>
      <c r="BQ356" s="52"/>
      <c r="BR356" s="53"/>
      <c r="BS356" s="53"/>
      <c r="BT356" s="53"/>
    </row>
    <row r="357" spans="2:72" x14ac:dyDescent="0.15">
      <c r="B357" s="54" t="s">
        <v>838</v>
      </c>
      <c r="C357" s="84">
        <v>0</v>
      </c>
      <c r="D357" s="51">
        <v>48</v>
      </c>
      <c r="E357" s="51">
        <v>104</v>
      </c>
      <c r="F357" s="51">
        <v>188</v>
      </c>
      <c r="G357" s="51">
        <v>0</v>
      </c>
      <c r="H357" s="51">
        <v>0</v>
      </c>
      <c r="I357" s="84">
        <v>340</v>
      </c>
      <c r="J357" s="83">
        <v>6.640625</v>
      </c>
      <c r="K357" s="54" t="str">
        <f t="shared" si="36"/>
        <v>week 50/11</v>
      </c>
      <c r="L357" s="83">
        <v>0</v>
      </c>
      <c r="M357" s="83">
        <v>2.2482435597189694</v>
      </c>
      <c r="N357" s="83">
        <v>5.7363485934914502</v>
      </c>
      <c r="O357" s="83">
        <v>16.040955631399317</v>
      </c>
      <c r="P357" s="83">
        <v>6.640625</v>
      </c>
      <c r="BQ357" s="52"/>
      <c r="BR357" s="53"/>
      <c r="BS357" s="53"/>
      <c r="BT357" s="53"/>
    </row>
    <row r="358" spans="2:72" x14ac:dyDescent="0.15">
      <c r="B358" s="54" t="s">
        <v>839</v>
      </c>
      <c r="C358" s="84">
        <v>0</v>
      </c>
      <c r="D358" s="51">
        <v>45</v>
      </c>
      <c r="E358" s="51">
        <v>98</v>
      </c>
      <c r="F358" s="51">
        <v>188</v>
      </c>
      <c r="G358" s="51">
        <v>0</v>
      </c>
      <c r="H358" s="51">
        <v>0</v>
      </c>
      <c r="I358" s="84">
        <v>331</v>
      </c>
      <c r="J358" s="83">
        <v>6.46484375</v>
      </c>
      <c r="K358" s="54" t="str">
        <f t="shared" si="36"/>
        <v>week 51/11</v>
      </c>
      <c r="L358" s="83">
        <v>0</v>
      </c>
      <c r="M358" s="83">
        <v>2.1077283372365341</v>
      </c>
      <c r="N358" s="83">
        <v>5.4054054054054053</v>
      </c>
      <c r="O358" s="83">
        <v>16.040955631399317</v>
      </c>
      <c r="P358" s="83">
        <v>6.46484375</v>
      </c>
      <c r="BQ358" s="52"/>
      <c r="BR358" s="53"/>
      <c r="BS358" s="53"/>
      <c r="BT358" s="53"/>
    </row>
    <row r="359" spans="2:72" x14ac:dyDescent="0.15">
      <c r="B359" s="54" t="s">
        <v>840</v>
      </c>
      <c r="C359" s="84">
        <v>0</v>
      </c>
      <c r="D359" s="51">
        <v>41</v>
      </c>
      <c r="E359" s="51">
        <v>105</v>
      </c>
      <c r="F359" s="51">
        <v>178</v>
      </c>
      <c r="G359" s="51">
        <v>0</v>
      </c>
      <c r="H359" s="51">
        <v>0</v>
      </c>
      <c r="I359" s="84">
        <v>324</v>
      </c>
      <c r="J359" s="83">
        <v>6.328125</v>
      </c>
      <c r="K359" s="54" t="str">
        <f t="shared" si="36"/>
        <v>week 52/11</v>
      </c>
      <c r="L359" s="83">
        <v>0</v>
      </c>
      <c r="M359" s="83">
        <v>1.9203747072599531</v>
      </c>
      <c r="N359" s="83">
        <v>5.7915057915057915</v>
      </c>
      <c r="O359" s="83">
        <v>15.187713310580206</v>
      </c>
      <c r="P359" s="83">
        <v>6.328125</v>
      </c>
      <c r="BQ359" s="52"/>
      <c r="BR359" s="53"/>
      <c r="BS359" s="53"/>
      <c r="BT359" s="53"/>
    </row>
    <row r="360" spans="2:72" x14ac:dyDescent="0.15">
      <c r="B360" s="54" t="s">
        <v>841</v>
      </c>
      <c r="C360" s="84">
        <v>0</v>
      </c>
      <c r="D360" s="51">
        <v>53</v>
      </c>
      <c r="E360" s="51">
        <v>103</v>
      </c>
      <c r="F360" s="51">
        <v>190</v>
      </c>
      <c r="G360" s="51">
        <v>0</v>
      </c>
      <c r="H360" s="51">
        <v>0</v>
      </c>
      <c r="I360" s="84">
        <v>346</v>
      </c>
      <c r="J360" s="83">
        <v>6.7578125</v>
      </c>
      <c r="K360" s="54" t="str">
        <f t="shared" si="36"/>
        <v>week 01/12</v>
      </c>
      <c r="L360" s="83">
        <v>0</v>
      </c>
      <c r="M360" s="83">
        <v>2.4824355971896956</v>
      </c>
      <c r="N360" s="83">
        <v>5.6811913954771098</v>
      </c>
      <c r="O360" s="83">
        <v>16.211604095563139</v>
      </c>
      <c r="P360" s="83">
        <v>6.7578125</v>
      </c>
      <c r="BQ360" s="52"/>
      <c r="BR360" s="53"/>
      <c r="BS360" s="53"/>
      <c r="BT360" s="53"/>
    </row>
    <row r="361" spans="2:72" x14ac:dyDescent="0.15">
      <c r="B361" s="54" t="s">
        <v>842</v>
      </c>
      <c r="C361" s="84">
        <v>0</v>
      </c>
      <c r="D361" s="51">
        <v>41</v>
      </c>
      <c r="E361" s="51">
        <v>93</v>
      </c>
      <c r="F361" s="51">
        <v>182</v>
      </c>
      <c r="G361" s="51">
        <v>0</v>
      </c>
      <c r="H361" s="51">
        <v>0</v>
      </c>
      <c r="I361" s="84">
        <v>316</v>
      </c>
      <c r="J361" s="83">
        <v>6.171875</v>
      </c>
      <c r="K361" s="54" t="str">
        <f t="shared" si="36"/>
        <v>week 02/12</v>
      </c>
      <c r="L361" s="83">
        <v>0</v>
      </c>
      <c r="M361" s="83">
        <v>1.9203747072599531</v>
      </c>
      <c r="N361" s="83">
        <v>5.1296194153337016</v>
      </c>
      <c r="O361" s="83">
        <v>15.529010238907851</v>
      </c>
      <c r="P361" s="83">
        <v>6.171875</v>
      </c>
      <c r="BQ361" s="52"/>
      <c r="BR361" s="53"/>
      <c r="BS361" s="53"/>
      <c r="BT361" s="53"/>
    </row>
    <row r="362" spans="2:72" x14ac:dyDescent="0.15">
      <c r="B362" s="54" t="s">
        <v>843</v>
      </c>
      <c r="C362" s="84">
        <v>0</v>
      </c>
      <c r="D362" s="51">
        <v>44</v>
      </c>
      <c r="E362" s="51">
        <v>106</v>
      </c>
      <c r="F362" s="51">
        <v>200</v>
      </c>
      <c r="G362" s="51">
        <v>0</v>
      </c>
      <c r="H362" s="51">
        <v>0</v>
      </c>
      <c r="I362" s="84">
        <v>350</v>
      </c>
      <c r="J362" s="83">
        <v>6.8359375</v>
      </c>
      <c r="K362" s="54" t="str">
        <f t="shared" si="36"/>
        <v>week 03/12</v>
      </c>
      <c r="L362" s="83">
        <v>0</v>
      </c>
      <c r="M362" s="83">
        <v>2.0608899297423888</v>
      </c>
      <c r="N362" s="83">
        <v>5.8466629895201319</v>
      </c>
      <c r="O362" s="83">
        <v>17.064846416382252</v>
      </c>
      <c r="P362" s="83">
        <v>6.8359375</v>
      </c>
      <c r="BQ362" s="52"/>
      <c r="BR362" s="53"/>
      <c r="BS362" s="53"/>
      <c r="BT362" s="53"/>
    </row>
    <row r="363" spans="2:72" x14ac:dyDescent="0.15">
      <c r="B363" s="54" t="s">
        <v>844</v>
      </c>
      <c r="C363" s="84">
        <v>0</v>
      </c>
      <c r="D363" s="51">
        <v>54</v>
      </c>
      <c r="E363" s="51">
        <v>97</v>
      </c>
      <c r="F363" s="51">
        <v>209</v>
      </c>
      <c r="G363" s="51">
        <v>0</v>
      </c>
      <c r="H363" s="51">
        <v>0</v>
      </c>
      <c r="I363" s="84">
        <v>360</v>
      </c>
      <c r="J363" s="83">
        <v>7.03125</v>
      </c>
      <c r="K363" s="54" t="str">
        <f t="shared" si="36"/>
        <v>week 04/12</v>
      </c>
      <c r="L363" s="83">
        <v>0</v>
      </c>
      <c r="M363" s="83">
        <v>2.5292740046838409</v>
      </c>
      <c r="N363" s="83">
        <v>5.3502482073910649</v>
      </c>
      <c r="O363" s="83">
        <v>17.832764505119453</v>
      </c>
      <c r="P363" s="83">
        <v>7.03125</v>
      </c>
      <c r="BQ363" s="52"/>
      <c r="BR363" s="53"/>
      <c r="BS363" s="53"/>
      <c r="BT363" s="53"/>
    </row>
    <row r="364" spans="2:72" x14ac:dyDescent="0.15">
      <c r="B364" s="54" t="s">
        <v>845</v>
      </c>
      <c r="C364" s="84">
        <v>0</v>
      </c>
      <c r="D364" s="51">
        <v>52</v>
      </c>
      <c r="E364" s="51">
        <v>80</v>
      </c>
      <c r="F364" s="51">
        <v>171</v>
      </c>
      <c r="G364" s="51">
        <v>0</v>
      </c>
      <c r="H364" s="51">
        <v>0</v>
      </c>
      <c r="I364" s="84">
        <v>303</v>
      </c>
      <c r="J364" s="83">
        <v>5.91796875</v>
      </c>
      <c r="K364" s="54" t="str">
        <f t="shared" si="36"/>
        <v>week 05/12</v>
      </c>
      <c r="L364" s="83">
        <v>0</v>
      </c>
      <c r="M364" s="83">
        <v>2.4355971896955504</v>
      </c>
      <c r="N364" s="83">
        <v>4.4125758411472695</v>
      </c>
      <c r="O364" s="83">
        <v>14.590443686006827</v>
      </c>
      <c r="P364" s="83">
        <v>5.91796875</v>
      </c>
      <c r="BQ364" s="52"/>
      <c r="BR364" s="53"/>
      <c r="BS364" s="53"/>
      <c r="BT364" s="53"/>
    </row>
    <row r="365" spans="2:72" x14ac:dyDescent="0.15">
      <c r="B365" s="54" t="s">
        <v>846</v>
      </c>
      <c r="C365" s="84">
        <v>0</v>
      </c>
      <c r="D365" s="51">
        <v>45</v>
      </c>
      <c r="E365" s="51">
        <v>103</v>
      </c>
      <c r="F365" s="51">
        <v>156</v>
      </c>
      <c r="G365" s="51">
        <v>0</v>
      </c>
      <c r="H365" s="51">
        <v>0</v>
      </c>
      <c r="I365" s="84">
        <v>304</v>
      </c>
      <c r="J365" s="83">
        <v>5.9375</v>
      </c>
      <c r="K365" s="54" t="str">
        <f t="shared" si="36"/>
        <v>week 06/12</v>
      </c>
      <c r="L365" s="83">
        <v>0</v>
      </c>
      <c r="M365" s="83">
        <v>2.1077283372365341</v>
      </c>
      <c r="N365" s="83">
        <v>5.6811913954771098</v>
      </c>
      <c r="O365" s="83">
        <v>13.310580204778159</v>
      </c>
      <c r="P365" s="83">
        <v>5.9375</v>
      </c>
      <c r="BQ365" s="52"/>
      <c r="BR365" s="53"/>
      <c r="BS365" s="53"/>
      <c r="BT365" s="53"/>
    </row>
    <row r="366" spans="2:72" x14ac:dyDescent="0.15">
      <c r="B366" s="54" t="s">
        <v>847</v>
      </c>
      <c r="C366" s="84">
        <v>0</v>
      </c>
      <c r="D366" s="51">
        <v>57</v>
      </c>
      <c r="E366" s="51">
        <v>102</v>
      </c>
      <c r="F366" s="51">
        <v>152</v>
      </c>
      <c r="G366" s="51">
        <v>0</v>
      </c>
      <c r="H366" s="51">
        <v>0</v>
      </c>
      <c r="I366" s="84">
        <v>311</v>
      </c>
      <c r="J366" s="83">
        <v>6.07421875</v>
      </c>
      <c r="K366" s="54" t="str">
        <f t="shared" si="36"/>
        <v>week 07/12</v>
      </c>
      <c r="L366" s="83">
        <v>0</v>
      </c>
      <c r="M366" s="83">
        <v>2.6697892271662762</v>
      </c>
      <c r="N366" s="83">
        <v>5.6260341974627686</v>
      </c>
      <c r="O366" s="83">
        <v>12.969283276450511</v>
      </c>
      <c r="P366" s="83">
        <v>6.07421875</v>
      </c>
      <c r="BQ366" s="52"/>
      <c r="BR366" s="53"/>
      <c r="BS366" s="53"/>
      <c r="BT366" s="53"/>
    </row>
    <row r="367" spans="2:72" x14ac:dyDescent="0.15">
      <c r="B367" s="54" t="s">
        <v>848</v>
      </c>
      <c r="C367" s="84">
        <v>0</v>
      </c>
      <c r="D367" s="51">
        <v>52</v>
      </c>
      <c r="E367" s="51">
        <v>93</v>
      </c>
      <c r="F367" s="51">
        <v>121</v>
      </c>
      <c r="G367" s="51">
        <v>0</v>
      </c>
      <c r="H367" s="51">
        <v>0</v>
      </c>
      <c r="I367" s="84">
        <v>266</v>
      </c>
      <c r="J367" s="83">
        <v>5.1953125</v>
      </c>
      <c r="K367" s="54" t="str">
        <f t="shared" si="36"/>
        <v>week 08/12</v>
      </c>
      <c r="L367" s="83">
        <v>0</v>
      </c>
      <c r="M367" s="83">
        <v>2.4355971896955504</v>
      </c>
      <c r="N367" s="83">
        <v>5.1296194153337016</v>
      </c>
      <c r="O367" s="83">
        <v>10.324232081911262</v>
      </c>
      <c r="P367" s="83">
        <v>5.1953125</v>
      </c>
      <c r="BQ367" s="52"/>
      <c r="BR367" s="53"/>
      <c r="BS367" s="53"/>
      <c r="BT367" s="53"/>
    </row>
    <row r="368" spans="2:72" x14ac:dyDescent="0.15">
      <c r="B368" s="54" t="s">
        <v>849</v>
      </c>
      <c r="C368" s="84">
        <v>0</v>
      </c>
      <c r="D368" s="51">
        <v>41</v>
      </c>
      <c r="E368" s="51">
        <v>88</v>
      </c>
      <c r="F368" s="51">
        <v>119</v>
      </c>
      <c r="G368" s="51">
        <v>0</v>
      </c>
      <c r="H368" s="51">
        <v>0</v>
      </c>
      <c r="I368" s="84">
        <v>248</v>
      </c>
      <c r="J368" s="83">
        <v>4.84375</v>
      </c>
      <c r="K368" s="54" t="str">
        <f t="shared" si="36"/>
        <v>week 09/12</v>
      </c>
      <c r="L368" s="83">
        <v>0</v>
      </c>
      <c r="M368" s="83">
        <v>1.9203747072599531</v>
      </c>
      <c r="N368" s="83">
        <v>4.853833425261997</v>
      </c>
      <c r="O368" s="83">
        <v>10.15358361774744</v>
      </c>
      <c r="P368" s="83">
        <v>4.84375</v>
      </c>
      <c r="BQ368" s="52"/>
      <c r="BR368" s="53"/>
      <c r="BS368" s="53"/>
      <c r="BT368" s="53"/>
    </row>
    <row r="369" spans="2:72" x14ac:dyDescent="0.15">
      <c r="B369" s="54" t="s">
        <v>850</v>
      </c>
      <c r="C369" s="84">
        <v>0</v>
      </c>
      <c r="D369" s="51">
        <v>53</v>
      </c>
      <c r="E369" s="51">
        <v>86</v>
      </c>
      <c r="F369" s="51">
        <v>110</v>
      </c>
      <c r="G369" s="51">
        <v>0</v>
      </c>
      <c r="H369" s="51">
        <v>0</v>
      </c>
      <c r="I369" s="84">
        <v>256</v>
      </c>
      <c r="J369" s="83">
        <v>4.8828125</v>
      </c>
      <c r="K369" s="54" t="str">
        <f t="shared" si="36"/>
        <v>week 10/12</v>
      </c>
      <c r="L369" s="83">
        <v>0</v>
      </c>
      <c r="M369" s="83">
        <v>2.4824355971896956</v>
      </c>
      <c r="N369" s="83">
        <v>4.7435190292333154</v>
      </c>
      <c r="O369" s="83">
        <v>9.3856655290102378</v>
      </c>
      <c r="P369" s="83">
        <v>4.8828125</v>
      </c>
      <c r="BQ369" s="52"/>
      <c r="BR369" s="53"/>
      <c r="BS369" s="53"/>
      <c r="BT369" s="53"/>
    </row>
    <row r="370" spans="2:72" x14ac:dyDescent="0.15">
      <c r="B370" s="54" t="s">
        <v>851</v>
      </c>
      <c r="C370" s="84">
        <v>0</v>
      </c>
      <c r="D370" s="51">
        <v>44</v>
      </c>
      <c r="E370" s="51">
        <v>83</v>
      </c>
      <c r="F370" s="51">
        <v>122</v>
      </c>
      <c r="G370" s="51">
        <v>0</v>
      </c>
      <c r="H370" s="51">
        <v>0</v>
      </c>
      <c r="I370" s="84">
        <v>249</v>
      </c>
      <c r="J370" s="83">
        <v>4.86328125</v>
      </c>
      <c r="K370" s="54" t="str">
        <f t="shared" ref="K370:K433" si="37">B370</f>
        <v>week 11/12</v>
      </c>
      <c r="L370" s="83">
        <v>0</v>
      </c>
      <c r="M370" s="83">
        <v>2.0608899297423888</v>
      </c>
      <c r="N370" s="83">
        <v>4.5780474351902924</v>
      </c>
      <c r="O370" s="83">
        <v>10.409556313993173</v>
      </c>
      <c r="P370" s="83">
        <v>4.86328125</v>
      </c>
      <c r="BQ370" s="52"/>
      <c r="BR370" s="53"/>
      <c r="BS370" s="53"/>
      <c r="BT370" s="53"/>
    </row>
    <row r="371" spans="2:72" x14ac:dyDescent="0.15">
      <c r="B371" s="54" t="s">
        <v>852</v>
      </c>
      <c r="C371" s="84">
        <v>0</v>
      </c>
      <c r="D371" s="51">
        <v>47</v>
      </c>
      <c r="E371" s="51">
        <v>110</v>
      </c>
      <c r="F371" s="51">
        <v>146</v>
      </c>
      <c r="G371" s="51">
        <v>0</v>
      </c>
      <c r="H371" s="51">
        <v>0</v>
      </c>
      <c r="I371" s="84">
        <v>303</v>
      </c>
      <c r="J371" s="83">
        <v>5.91796875</v>
      </c>
      <c r="K371" s="54" t="str">
        <f t="shared" si="37"/>
        <v>week 12/12</v>
      </c>
      <c r="L371" s="83">
        <v>0</v>
      </c>
      <c r="M371" s="83">
        <v>2.2014051522248246</v>
      </c>
      <c r="N371" s="83">
        <v>6.067291781577496</v>
      </c>
      <c r="O371" s="83">
        <v>12.457337883959044</v>
      </c>
      <c r="P371" s="83">
        <v>5.91796875</v>
      </c>
      <c r="BQ371" s="52"/>
      <c r="BR371" s="53"/>
      <c r="BS371" s="53"/>
      <c r="BT371" s="53"/>
    </row>
    <row r="372" spans="2:72" x14ac:dyDescent="0.15">
      <c r="B372" s="54" t="s">
        <v>853</v>
      </c>
      <c r="C372" s="84">
        <v>0</v>
      </c>
      <c r="D372" s="51">
        <v>47</v>
      </c>
      <c r="E372" s="51">
        <v>97</v>
      </c>
      <c r="F372" s="51">
        <v>118</v>
      </c>
      <c r="G372" s="51">
        <v>0</v>
      </c>
      <c r="H372" s="51">
        <v>0</v>
      </c>
      <c r="I372" s="84">
        <v>262</v>
      </c>
      <c r="J372" s="83">
        <v>5.1171875</v>
      </c>
      <c r="K372" s="54" t="str">
        <f t="shared" si="37"/>
        <v>week 13/12</v>
      </c>
      <c r="L372" s="83">
        <v>0</v>
      </c>
      <c r="M372" s="83">
        <v>2.2014051522248246</v>
      </c>
      <c r="N372" s="83">
        <v>5.3502482073910649</v>
      </c>
      <c r="O372" s="83">
        <v>10.068259385665529</v>
      </c>
      <c r="P372" s="83">
        <v>5.1171875</v>
      </c>
      <c r="BQ372" s="52"/>
      <c r="BR372" s="53"/>
      <c r="BS372" s="53"/>
      <c r="BT372" s="53"/>
    </row>
    <row r="373" spans="2:72" x14ac:dyDescent="0.15">
      <c r="B373" s="54" t="s">
        <v>854</v>
      </c>
      <c r="C373" s="84">
        <v>0</v>
      </c>
      <c r="D373" s="51">
        <v>60</v>
      </c>
      <c r="E373" s="51">
        <v>106</v>
      </c>
      <c r="F373" s="51">
        <v>119</v>
      </c>
      <c r="G373" s="51">
        <v>0</v>
      </c>
      <c r="H373" s="51">
        <v>0</v>
      </c>
      <c r="I373" s="84">
        <v>285</v>
      </c>
      <c r="J373" s="83">
        <v>5.56640625</v>
      </c>
      <c r="K373" s="54" t="str">
        <f t="shared" si="37"/>
        <v>week 14/12</v>
      </c>
      <c r="L373" s="83">
        <v>0</v>
      </c>
      <c r="M373" s="83">
        <v>2.810304449648712</v>
      </c>
      <c r="N373" s="83">
        <v>5.8466629895201319</v>
      </c>
      <c r="O373" s="83">
        <v>10.15358361774744</v>
      </c>
      <c r="P373" s="83">
        <v>5.56640625</v>
      </c>
      <c r="BQ373" s="52"/>
      <c r="BR373" s="53"/>
      <c r="BS373" s="53"/>
      <c r="BT373" s="53"/>
    </row>
    <row r="374" spans="2:72" x14ac:dyDescent="0.15">
      <c r="B374" s="54" t="s">
        <v>855</v>
      </c>
      <c r="C374" s="84">
        <v>0</v>
      </c>
      <c r="D374" s="51">
        <v>52</v>
      </c>
      <c r="E374" s="51">
        <v>92</v>
      </c>
      <c r="F374" s="51">
        <v>127</v>
      </c>
      <c r="G374" s="51">
        <v>0</v>
      </c>
      <c r="H374" s="51">
        <v>0</v>
      </c>
      <c r="I374" s="84">
        <v>271</v>
      </c>
      <c r="J374" s="83">
        <v>5.29296875</v>
      </c>
      <c r="K374" s="54" t="str">
        <f t="shared" si="37"/>
        <v>week 15/12</v>
      </c>
      <c r="L374" s="83">
        <v>0</v>
      </c>
      <c r="M374" s="83">
        <v>2.4355971896955504</v>
      </c>
      <c r="N374" s="83">
        <v>5.0744622173193603</v>
      </c>
      <c r="O374" s="83">
        <v>10.836177474402731</v>
      </c>
      <c r="P374" s="83">
        <v>5.29296875</v>
      </c>
      <c r="BQ374" s="52"/>
      <c r="BR374" s="53"/>
      <c r="BS374" s="53"/>
      <c r="BT374" s="53"/>
    </row>
    <row r="375" spans="2:72" x14ac:dyDescent="0.15">
      <c r="B375" s="54" t="s">
        <v>856</v>
      </c>
      <c r="C375" s="84">
        <v>0</v>
      </c>
      <c r="D375" s="51">
        <v>44</v>
      </c>
      <c r="E375" s="51">
        <v>81</v>
      </c>
      <c r="F375" s="51">
        <v>135</v>
      </c>
      <c r="G375" s="51">
        <v>0</v>
      </c>
      <c r="H375" s="51">
        <v>0</v>
      </c>
      <c r="I375" s="84">
        <v>260</v>
      </c>
      <c r="J375" s="83">
        <v>5.078125</v>
      </c>
      <c r="K375" s="54" t="str">
        <f t="shared" si="37"/>
        <v>week 16/12</v>
      </c>
      <c r="L375" s="83">
        <v>0</v>
      </c>
      <c r="M375" s="83">
        <v>2.0608899297423888</v>
      </c>
      <c r="N375" s="83">
        <v>4.4677330391616108</v>
      </c>
      <c r="O375" s="83">
        <v>11.518771331058021</v>
      </c>
      <c r="P375" s="83">
        <v>5.078125</v>
      </c>
      <c r="BQ375" s="52"/>
      <c r="BR375" s="53"/>
      <c r="BS375" s="53"/>
      <c r="BT375" s="53"/>
    </row>
    <row r="376" spans="2:72" x14ac:dyDescent="0.15">
      <c r="B376" s="54" t="s">
        <v>857</v>
      </c>
      <c r="C376" s="84">
        <v>0</v>
      </c>
      <c r="D376" s="51">
        <v>55</v>
      </c>
      <c r="E376" s="51">
        <v>71</v>
      </c>
      <c r="F376" s="51">
        <v>124</v>
      </c>
      <c r="G376" s="51">
        <v>0</v>
      </c>
      <c r="H376" s="51">
        <v>0</v>
      </c>
      <c r="I376" s="84">
        <v>250</v>
      </c>
      <c r="J376" s="83">
        <v>4.8828125</v>
      </c>
      <c r="K376" s="54" t="str">
        <f t="shared" si="37"/>
        <v>week 17/12</v>
      </c>
      <c r="L376" s="83">
        <v>0</v>
      </c>
      <c r="M376" s="83">
        <v>2.5761124121779861</v>
      </c>
      <c r="N376" s="83">
        <v>3.9161610590182021</v>
      </c>
      <c r="O376" s="83">
        <v>10.580204778156997</v>
      </c>
      <c r="P376" s="83">
        <v>4.8828125</v>
      </c>
      <c r="BQ376" s="52"/>
      <c r="BR376" s="53"/>
      <c r="BS376" s="53"/>
      <c r="BT376" s="53"/>
    </row>
    <row r="377" spans="2:72" x14ac:dyDescent="0.15">
      <c r="B377" s="54" t="s">
        <v>858</v>
      </c>
      <c r="C377" s="84">
        <v>0</v>
      </c>
      <c r="D377" s="51">
        <v>57</v>
      </c>
      <c r="E377" s="51">
        <v>94</v>
      </c>
      <c r="F377" s="51">
        <v>120</v>
      </c>
      <c r="G377" s="51">
        <v>0</v>
      </c>
      <c r="H377" s="51">
        <v>0</v>
      </c>
      <c r="I377" s="84">
        <v>241</v>
      </c>
      <c r="J377" s="83">
        <v>4.70703125</v>
      </c>
      <c r="K377" s="54" t="str">
        <f t="shared" si="37"/>
        <v>week 18/12</v>
      </c>
      <c r="L377" s="83">
        <v>0</v>
      </c>
      <c r="M377" s="83">
        <v>2.6697892271662762</v>
      </c>
      <c r="N377" s="83">
        <v>5.184776613348042</v>
      </c>
      <c r="O377" s="83">
        <v>10.238907849829351</v>
      </c>
      <c r="P377" s="83">
        <v>4.70703125</v>
      </c>
      <c r="BQ377" s="52"/>
      <c r="BR377" s="53"/>
      <c r="BS377" s="53"/>
      <c r="BT377" s="53"/>
    </row>
    <row r="378" spans="2:72" x14ac:dyDescent="0.15">
      <c r="B378" s="54" t="s">
        <v>859</v>
      </c>
      <c r="C378" s="84">
        <v>0</v>
      </c>
      <c r="D378" s="51">
        <v>67</v>
      </c>
      <c r="E378" s="51">
        <v>94</v>
      </c>
      <c r="F378" s="51">
        <v>107</v>
      </c>
      <c r="G378" s="51">
        <v>0</v>
      </c>
      <c r="H378" s="51">
        <v>0</v>
      </c>
      <c r="I378" s="84">
        <v>268</v>
      </c>
      <c r="J378" s="83">
        <v>5.234375</v>
      </c>
      <c r="K378" s="54" t="str">
        <f t="shared" si="37"/>
        <v>week 19/12</v>
      </c>
      <c r="L378" s="83">
        <v>0</v>
      </c>
      <c r="M378" s="83">
        <v>3.1381733021077283</v>
      </c>
      <c r="N378" s="83">
        <v>5.184776613348042</v>
      </c>
      <c r="O378" s="83">
        <v>9.1296928327645048</v>
      </c>
      <c r="P378" s="83">
        <v>5.234375</v>
      </c>
      <c r="BQ378" s="52"/>
      <c r="BR378" s="53"/>
      <c r="BS378" s="53"/>
      <c r="BT378" s="53"/>
    </row>
    <row r="379" spans="2:72" x14ac:dyDescent="0.15">
      <c r="B379" s="54" t="s">
        <v>860</v>
      </c>
      <c r="C379" s="84">
        <v>0</v>
      </c>
      <c r="D379" s="51">
        <v>57</v>
      </c>
      <c r="E379" s="51">
        <v>96</v>
      </c>
      <c r="F379" s="51">
        <v>115</v>
      </c>
      <c r="G379" s="51">
        <v>0</v>
      </c>
      <c r="H379" s="51">
        <v>0</v>
      </c>
      <c r="I379" s="84">
        <v>268</v>
      </c>
      <c r="J379" s="83">
        <f>I379/5120*100</f>
        <v>5.234375</v>
      </c>
      <c r="K379" s="54" t="str">
        <f t="shared" si="3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x14ac:dyDescent="0.15">
      <c r="B380" s="54" t="s">
        <v>861</v>
      </c>
      <c r="C380" s="84">
        <v>0</v>
      </c>
      <c r="D380" s="51">
        <v>53</v>
      </c>
      <c r="E380" s="51">
        <v>84</v>
      </c>
      <c r="F380" s="51">
        <v>135</v>
      </c>
      <c r="G380" s="51">
        <v>0</v>
      </c>
      <c r="H380" s="51">
        <v>0</v>
      </c>
      <c r="I380" s="84">
        <v>272</v>
      </c>
      <c r="J380" s="83">
        <f>I380/5120*100</f>
        <v>5.3125</v>
      </c>
      <c r="K380" s="54" t="str">
        <f t="shared" si="3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x14ac:dyDescent="0.15">
      <c r="B381" s="54" t="s">
        <v>862</v>
      </c>
      <c r="C381" s="84">
        <v>0</v>
      </c>
      <c r="D381" s="51">
        <v>39</v>
      </c>
      <c r="E381" s="51">
        <v>72</v>
      </c>
      <c r="F381" s="51">
        <v>126</v>
      </c>
      <c r="G381" s="51">
        <v>0</v>
      </c>
      <c r="H381" s="51">
        <v>0</v>
      </c>
      <c r="I381" s="84">
        <v>237</v>
      </c>
      <c r="J381" s="83">
        <f>I381/5120*100</f>
        <v>4.62890625</v>
      </c>
      <c r="K381" s="54" t="str">
        <f t="shared" si="3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x14ac:dyDescent="0.15">
      <c r="B382" s="54" t="s">
        <v>863</v>
      </c>
      <c r="C382" s="84">
        <v>0</v>
      </c>
      <c r="D382" s="51">
        <v>49</v>
      </c>
      <c r="E382" s="51">
        <v>84</v>
      </c>
      <c r="F382" s="51">
        <v>128</v>
      </c>
      <c r="G382" s="51">
        <v>0</v>
      </c>
      <c r="H382" s="51">
        <v>0</v>
      </c>
      <c r="I382" s="84">
        <v>261</v>
      </c>
      <c r="J382" s="83">
        <f t="shared" ref="J382:J413" si="38">I382/6084*100</f>
        <v>4.2899408284023668</v>
      </c>
      <c r="K382" s="54" t="str">
        <f t="shared" si="37"/>
        <v>week 23/12</v>
      </c>
      <c r="L382" s="83">
        <v>0</v>
      </c>
      <c r="M382" s="83">
        <f t="shared" ref="M382:M413" si="39">D382/2512*100</f>
        <v>1.9506369426751591</v>
      </c>
      <c r="N382" s="83">
        <f t="shared" ref="N382:N413" si="40">E382/2124*100</f>
        <v>3.9548022598870061</v>
      </c>
      <c r="O382" s="83">
        <f t="shared" ref="O382:O413" si="41">F382/1448*100</f>
        <v>8.8397790055248606</v>
      </c>
      <c r="P382" s="83">
        <f t="shared" ref="P382:P413" si="42">I382/6084*100</f>
        <v>4.2899408284023668</v>
      </c>
      <c r="BQ382" s="52"/>
      <c r="BR382" s="53"/>
      <c r="BS382" s="53"/>
      <c r="BT382" s="53"/>
    </row>
    <row r="383" spans="2:72" x14ac:dyDescent="0.15">
      <c r="B383" s="54" t="s">
        <v>864</v>
      </c>
      <c r="C383" s="84">
        <v>0</v>
      </c>
      <c r="D383" s="51">
        <v>39</v>
      </c>
      <c r="E383" s="51">
        <v>91</v>
      </c>
      <c r="F383" s="51">
        <v>109</v>
      </c>
      <c r="G383" s="51">
        <v>0</v>
      </c>
      <c r="H383" s="51">
        <v>0</v>
      </c>
      <c r="I383" s="84">
        <v>239</v>
      </c>
      <c r="J383" s="83">
        <f t="shared" si="38"/>
        <v>3.9283366206443127</v>
      </c>
      <c r="K383" s="54" t="str">
        <f t="shared" si="37"/>
        <v>week 24/12</v>
      </c>
      <c r="L383" s="83">
        <f t="shared" ref="L383:L414" si="43">C383/2512*100</f>
        <v>0</v>
      </c>
      <c r="M383" s="83">
        <f t="shared" si="39"/>
        <v>1.552547770700637</v>
      </c>
      <c r="N383" s="83">
        <f t="shared" si="40"/>
        <v>4.28436911487759</v>
      </c>
      <c r="O383" s="83">
        <f t="shared" si="41"/>
        <v>7.527624309392265</v>
      </c>
      <c r="P383" s="83">
        <f t="shared" si="42"/>
        <v>3.9283366206443127</v>
      </c>
      <c r="BQ383" s="52"/>
      <c r="BR383" s="53"/>
      <c r="BS383" s="53"/>
      <c r="BT383" s="53"/>
    </row>
    <row r="384" spans="2:72" x14ac:dyDescent="0.15">
      <c r="B384" s="54" t="s">
        <v>865</v>
      </c>
      <c r="C384" s="84">
        <v>0</v>
      </c>
      <c r="D384" s="51">
        <v>41</v>
      </c>
      <c r="E384" s="51">
        <v>98</v>
      </c>
      <c r="F384" s="51">
        <v>116</v>
      </c>
      <c r="G384" s="51">
        <v>0</v>
      </c>
      <c r="H384" s="51">
        <v>0</v>
      </c>
      <c r="I384" s="84">
        <v>255</v>
      </c>
      <c r="J384" s="83">
        <f t="shared" si="38"/>
        <v>4.1913214990138066</v>
      </c>
      <c r="K384" s="54" t="str">
        <f t="shared" si="37"/>
        <v>week 25/12</v>
      </c>
      <c r="L384" s="83">
        <f t="shared" si="43"/>
        <v>0</v>
      </c>
      <c r="M384" s="83">
        <f t="shared" si="39"/>
        <v>1.6321656050955413</v>
      </c>
      <c r="N384" s="83">
        <f t="shared" si="40"/>
        <v>4.6139359698681739</v>
      </c>
      <c r="O384" s="83">
        <f t="shared" si="41"/>
        <v>8.0110497237569067</v>
      </c>
      <c r="P384" s="83">
        <f t="shared" si="42"/>
        <v>4.1913214990138066</v>
      </c>
      <c r="BQ384" s="52"/>
      <c r="BR384" s="53"/>
      <c r="BS384" s="53"/>
      <c r="BT384" s="53"/>
    </row>
    <row r="385" spans="2:72" x14ac:dyDescent="0.15">
      <c r="B385" s="54" t="s">
        <v>866</v>
      </c>
      <c r="C385" s="84">
        <v>0</v>
      </c>
      <c r="D385" s="51">
        <v>36</v>
      </c>
      <c r="E385" s="51">
        <v>83</v>
      </c>
      <c r="F385" s="51">
        <v>121</v>
      </c>
      <c r="G385" s="51">
        <v>0</v>
      </c>
      <c r="H385" s="51">
        <v>0</v>
      </c>
      <c r="I385" s="84">
        <v>240</v>
      </c>
      <c r="J385" s="83">
        <f t="shared" si="38"/>
        <v>3.9447731755424065</v>
      </c>
      <c r="K385" s="54" t="str">
        <f t="shared" si="37"/>
        <v>week 26/12</v>
      </c>
      <c r="L385" s="83">
        <f t="shared" si="43"/>
        <v>0</v>
      </c>
      <c r="M385" s="83">
        <f t="shared" si="39"/>
        <v>1.4331210191082804</v>
      </c>
      <c r="N385" s="83">
        <f t="shared" si="40"/>
        <v>3.9077212806026362</v>
      </c>
      <c r="O385" s="83">
        <f t="shared" si="41"/>
        <v>8.3563535911602198</v>
      </c>
      <c r="P385" s="83">
        <f t="shared" si="42"/>
        <v>3.9447731755424065</v>
      </c>
      <c r="BQ385" s="52"/>
      <c r="BR385" s="53"/>
      <c r="BS385" s="53"/>
      <c r="BT385" s="53"/>
    </row>
    <row r="386" spans="2:72" x14ac:dyDescent="0.15">
      <c r="B386" s="54" t="s">
        <v>867</v>
      </c>
      <c r="C386" s="84">
        <v>0</v>
      </c>
      <c r="D386" s="51">
        <v>35</v>
      </c>
      <c r="E386" s="51">
        <v>69</v>
      </c>
      <c r="F386" s="51">
        <v>127</v>
      </c>
      <c r="G386" s="51">
        <v>0</v>
      </c>
      <c r="H386" s="51">
        <v>0</v>
      </c>
      <c r="I386" s="84">
        <v>231</v>
      </c>
      <c r="J386" s="83">
        <f t="shared" si="38"/>
        <v>3.7968441814595661</v>
      </c>
      <c r="K386" s="54" t="str">
        <f t="shared" si="37"/>
        <v>week 27/12</v>
      </c>
      <c r="L386" s="83">
        <f t="shared" si="43"/>
        <v>0</v>
      </c>
      <c r="M386" s="83">
        <f t="shared" si="39"/>
        <v>1.3933121019108281</v>
      </c>
      <c r="N386" s="83">
        <f t="shared" si="40"/>
        <v>3.2485875706214689</v>
      </c>
      <c r="O386" s="83">
        <f t="shared" si="41"/>
        <v>8.7707182320441994</v>
      </c>
      <c r="P386" s="83">
        <f t="shared" si="42"/>
        <v>3.7968441814595661</v>
      </c>
      <c r="BQ386" s="52"/>
      <c r="BR386" s="53"/>
      <c r="BS386" s="53"/>
      <c r="BT386" s="53"/>
    </row>
    <row r="387" spans="2:72" x14ac:dyDescent="0.15">
      <c r="B387" s="54" t="s">
        <v>868</v>
      </c>
      <c r="C387" s="84">
        <v>0</v>
      </c>
      <c r="D387" s="51">
        <v>33</v>
      </c>
      <c r="E387" s="51">
        <v>88</v>
      </c>
      <c r="F387" s="51">
        <v>154</v>
      </c>
      <c r="G387" s="51">
        <v>0</v>
      </c>
      <c r="H387" s="51">
        <v>0</v>
      </c>
      <c r="I387" s="84">
        <v>275</v>
      </c>
      <c r="J387" s="83">
        <f t="shared" si="38"/>
        <v>4.520052596975674</v>
      </c>
      <c r="K387" s="54" t="str">
        <f t="shared" si="37"/>
        <v>week 28/12</v>
      </c>
      <c r="L387" s="83">
        <f t="shared" si="43"/>
        <v>0</v>
      </c>
      <c r="M387" s="83">
        <f t="shared" si="39"/>
        <v>1.3136942675159236</v>
      </c>
      <c r="N387" s="83">
        <f t="shared" si="40"/>
        <v>4.1431261770244827</v>
      </c>
      <c r="O387" s="83">
        <f t="shared" si="41"/>
        <v>10.6353591160221</v>
      </c>
      <c r="P387" s="83">
        <f t="shared" si="42"/>
        <v>4.520052596975674</v>
      </c>
      <c r="BQ387" s="52"/>
      <c r="BR387" s="53"/>
      <c r="BS387" s="53"/>
      <c r="BT387" s="53"/>
    </row>
    <row r="388" spans="2:72" x14ac:dyDescent="0.15">
      <c r="B388" s="54" t="s">
        <v>869</v>
      </c>
      <c r="C388" s="84">
        <v>0</v>
      </c>
      <c r="D388" s="51">
        <v>45</v>
      </c>
      <c r="E388" s="51">
        <v>56</v>
      </c>
      <c r="F388" s="51">
        <v>142</v>
      </c>
      <c r="G388" s="51">
        <v>0</v>
      </c>
      <c r="H388" s="51">
        <v>0</v>
      </c>
      <c r="I388" s="84">
        <v>243</v>
      </c>
      <c r="J388" s="83">
        <f t="shared" si="38"/>
        <v>3.9940828402366866</v>
      </c>
      <c r="K388" s="54" t="str">
        <f t="shared" si="37"/>
        <v>week 29/12</v>
      </c>
      <c r="L388" s="83">
        <f t="shared" si="43"/>
        <v>0</v>
      </c>
      <c r="M388" s="83">
        <f t="shared" si="39"/>
        <v>1.7914012738853502</v>
      </c>
      <c r="N388" s="83">
        <f t="shared" si="40"/>
        <v>2.6365348399246704</v>
      </c>
      <c r="O388" s="83">
        <f t="shared" si="41"/>
        <v>9.806629834254144</v>
      </c>
      <c r="P388" s="83">
        <f t="shared" si="42"/>
        <v>3.9940828402366866</v>
      </c>
      <c r="BQ388" s="52"/>
      <c r="BR388" s="53"/>
      <c r="BS388" s="53"/>
      <c r="BT388" s="53"/>
    </row>
    <row r="389" spans="2:72" x14ac:dyDescent="0.15">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8"/>
        <v>4.6351084812623276</v>
      </c>
      <c r="K389" s="54" t="str">
        <f t="shared" si="37"/>
        <v>week 30/12</v>
      </c>
      <c r="L389" s="83">
        <f t="shared" si="43"/>
        <v>0</v>
      </c>
      <c r="M389" s="83">
        <f t="shared" si="39"/>
        <v>1.6321656050955413</v>
      </c>
      <c r="N389" s="83">
        <f t="shared" si="40"/>
        <v>3.9077212806026362</v>
      </c>
      <c r="O389" s="83">
        <f t="shared" si="41"/>
        <v>10.911602209944752</v>
      </c>
      <c r="P389" s="83">
        <f t="shared" si="42"/>
        <v>4.6351084812623276</v>
      </c>
      <c r="BQ389" s="52"/>
      <c r="BR389" s="53"/>
      <c r="BS389" s="53"/>
      <c r="BT389" s="53"/>
    </row>
    <row r="390" spans="2:72" x14ac:dyDescent="0.15">
      <c r="B390" s="54" t="s">
        <v>871</v>
      </c>
      <c r="C390" s="84">
        <f>Brazil!C364+China!C478+'South Africa'!C268+Australia!C466+Indonesia!C306+India!C236</f>
        <v>0</v>
      </c>
      <c r="D390" s="84">
        <f>Brazil!D364+China!D478+'South Africa'!D268+Australia!D466+Indonesia!D306+India!D236</f>
        <v>42</v>
      </c>
      <c r="E390" s="84">
        <f>Brazil!E364+China!E478+'South Africa'!E268+Australia!E466+Indonesia!E306+India!E236</f>
        <v>65</v>
      </c>
      <c r="F390" s="84">
        <f>Brazil!F364+China!F478+'South Africa'!F268+Australia!F466+Indonesia!F306+India!F236</f>
        <v>154</v>
      </c>
      <c r="G390" s="84">
        <f>Brazil!G364+Australia!G466</f>
        <v>0</v>
      </c>
      <c r="H390" s="84">
        <f>Brazil!H364+Australia!H466</f>
        <v>0</v>
      </c>
      <c r="I390" s="84">
        <f>Brazil!I364+China!G478+'South Africa'!G268+Australia!I466+Indonesia!G306+India!G236</f>
        <v>261</v>
      </c>
      <c r="J390" s="83">
        <f t="shared" si="38"/>
        <v>4.2899408284023668</v>
      </c>
      <c r="K390" s="54" t="str">
        <f t="shared" si="37"/>
        <v>week 31/12</v>
      </c>
      <c r="L390" s="83">
        <f t="shared" si="43"/>
        <v>0</v>
      </c>
      <c r="M390" s="83">
        <f t="shared" si="39"/>
        <v>1.6719745222929936</v>
      </c>
      <c r="N390" s="83">
        <f t="shared" si="40"/>
        <v>3.0602636534839927</v>
      </c>
      <c r="O390" s="83">
        <f t="shared" si="41"/>
        <v>10.6353591160221</v>
      </c>
      <c r="P390" s="83">
        <f t="shared" si="42"/>
        <v>4.2899408284023668</v>
      </c>
      <c r="BQ390" s="52"/>
      <c r="BR390" s="53"/>
      <c r="BS390" s="53"/>
      <c r="BT390" s="53"/>
    </row>
    <row r="391" spans="2:72" x14ac:dyDescent="0.15">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8"/>
        <v>5.3254437869822491</v>
      </c>
      <c r="K391" s="54" t="str">
        <f t="shared" si="37"/>
        <v>week 32/12</v>
      </c>
      <c r="L391" s="83">
        <f t="shared" si="43"/>
        <v>0</v>
      </c>
      <c r="M391" s="83">
        <f t="shared" si="39"/>
        <v>2.1098726114649682</v>
      </c>
      <c r="N391" s="83">
        <f t="shared" si="40"/>
        <v>3.71939736346516</v>
      </c>
      <c r="O391" s="83">
        <f t="shared" si="41"/>
        <v>13.259668508287293</v>
      </c>
      <c r="P391" s="83">
        <f t="shared" si="42"/>
        <v>5.3254437869822491</v>
      </c>
      <c r="BQ391" s="52"/>
      <c r="BR391" s="53"/>
      <c r="BS391" s="53"/>
      <c r="BT391" s="53"/>
    </row>
    <row r="392" spans="2:72" x14ac:dyDescent="0.15">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8"/>
        <v>4.8980933596318215</v>
      </c>
      <c r="K392" s="54" t="str">
        <f t="shared" si="37"/>
        <v>week 33/12</v>
      </c>
      <c r="L392" s="83">
        <f t="shared" si="43"/>
        <v>0</v>
      </c>
      <c r="M392" s="83">
        <f t="shared" si="39"/>
        <v>1.8710191082802548</v>
      </c>
      <c r="N392" s="83">
        <f t="shared" si="40"/>
        <v>4.6610169491525424</v>
      </c>
      <c r="O392" s="83">
        <f t="shared" si="41"/>
        <v>10.497237569060774</v>
      </c>
      <c r="P392" s="83">
        <f t="shared" si="42"/>
        <v>4.8980933596318215</v>
      </c>
      <c r="BQ392" s="52"/>
      <c r="BR392" s="53"/>
      <c r="BS392" s="53"/>
      <c r="BT392" s="53"/>
    </row>
    <row r="393" spans="2:72" x14ac:dyDescent="0.15">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8"/>
        <v>5.1610782380013145</v>
      </c>
      <c r="K393" s="54" t="str">
        <f t="shared" si="37"/>
        <v>week 34/12</v>
      </c>
      <c r="L393" s="83">
        <f t="shared" si="43"/>
        <v>0</v>
      </c>
      <c r="M393" s="83">
        <f t="shared" si="39"/>
        <v>2.8264331210191083</v>
      </c>
      <c r="N393" s="83">
        <f t="shared" si="40"/>
        <v>4.4726930320150657</v>
      </c>
      <c r="O393" s="83">
        <f t="shared" si="41"/>
        <v>10.220994475138122</v>
      </c>
      <c r="P393" s="83">
        <f t="shared" si="42"/>
        <v>5.1610782380013145</v>
      </c>
      <c r="BQ393" s="52"/>
      <c r="BR393" s="53"/>
      <c r="BS393" s="53"/>
      <c r="BT393" s="53"/>
    </row>
    <row r="394" spans="2:72" x14ac:dyDescent="0.15">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8"/>
        <v>3.6653517422748196</v>
      </c>
      <c r="K394" s="54" t="str">
        <f t="shared" si="37"/>
        <v>week 35/12</v>
      </c>
      <c r="L394" s="83">
        <f t="shared" si="43"/>
        <v>0</v>
      </c>
      <c r="M394" s="83">
        <f t="shared" si="39"/>
        <v>1.3535031847133758</v>
      </c>
      <c r="N394" s="83">
        <f t="shared" si="40"/>
        <v>3.3427495291902072</v>
      </c>
      <c r="O394" s="83">
        <f t="shared" si="41"/>
        <v>8.1491712707182327</v>
      </c>
      <c r="P394" s="83">
        <f t="shared" si="42"/>
        <v>3.6653517422748196</v>
      </c>
      <c r="BQ394" s="52"/>
      <c r="BR394" s="53"/>
      <c r="BS394" s="53"/>
      <c r="BT394" s="53"/>
    </row>
    <row r="395" spans="2:72" x14ac:dyDescent="0.15">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8"/>
        <v>3.9612097304404998</v>
      </c>
      <c r="K395" s="54" t="str">
        <f t="shared" si="37"/>
        <v>week 36/12</v>
      </c>
      <c r="L395" s="83">
        <f t="shared" si="43"/>
        <v>0</v>
      </c>
      <c r="M395" s="83">
        <f t="shared" si="39"/>
        <v>1.4331210191082804</v>
      </c>
      <c r="N395" s="83">
        <f t="shared" si="40"/>
        <v>3.3898305084745761</v>
      </c>
      <c r="O395" s="83">
        <f t="shared" si="41"/>
        <v>9.1850828729281773</v>
      </c>
      <c r="P395" s="83">
        <f t="shared" si="42"/>
        <v>3.9612097304404998</v>
      </c>
      <c r="BQ395" s="52"/>
      <c r="BR395" s="53"/>
      <c r="BS395" s="53"/>
      <c r="BT395" s="53"/>
    </row>
    <row r="396" spans="2:72" x14ac:dyDescent="0.15">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8"/>
        <v>3.8461538461538463</v>
      </c>
      <c r="K396" s="54" t="str">
        <f t="shared" si="37"/>
        <v>week 37/12</v>
      </c>
      <c r="L396" s="83">
        <f t="shared" si="43"/>
        <v>0</v>
      </c>
      <c r="M396" s="83">
        <f t="shared" si="39"/>
        <v>1.6719745222929936</v>
      </c>
      <c r="N396" s="83">
        <f t="shared" si="40"/>
        <v>3.6723163841807911</v>
      </c>
      <c r="O396" s="83">
        <f t="shared" si="41"/>
        <v>7.872928176795579</v>
      </c>
      <c r="P396" s="83">
        <f t="shared" si="42"/>
        <v>3.8461538461538463</v>
      </c>
      <c r="BQ396" s="52"/>
      <c r="BR396" s="53"/>
      <c r="BS396" s="53"/>
      <c r="BT396" s="53"/>
    </row>
    <row r="397" spans="2:72" x14ac:dyDescent="0.15">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8"/>
        <v>4.3228139381985535</v>
      </c>
      <c r="K397" s="54" t="str">
        <f t="shared" si="37"/>
        <v>week 38/12</v>
      </c>
      <c r="L397" s="83">
        <f t="shared" si="43"/>
        <v>0</v>
      </c>
      <c r="M397" s="83">
        <f t="shared" si="39"/>
        <v>2.0302547770700636</v>
      </c>
      <c r="N397" s="83">
        <f t="shared" si="40"/>
        <v>4.1902071563088512</v>
      </c>
      <c r="O397" s="83">
        <f t="shared" si="41"/>
        <v>8.4944751381215475</v>
      </c>
      <c r="P397" s="83">
        <f t="shared" si="42"/>
        <v>4.3228139381985535</v>
      </c>
      <c r="BQ397" s="52"/>
      <c r="BR397" s="53"/>
      <c r="BS397" s="53"/>
      <c r="BT397" s="53"/>
    </row>
    <row r="398" spans="2:72" x14ac:dyDescent="0.15">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8"/>
        <v>4.1913214990138066</v>
      </c>
      <c r="K398" s="54" t="str">
        <f t="shared" si="37"/>
        <v>week 39/12</v>
      </c>
      <c r="L398" s="83">
        <f t="shared" si="43"/>
        <v>0</v>
      </c>
      <c r="M398" s="83">
        <f t="shared" si="39"/>
        <v>1.8710191082802548</v>
      </c>
      <c r="N398" s="83">
        <f t="shared" si="40"/>
        <v>3.9548022598870061</v>
      </c>
      <c r="O398" s="83">
        <f t="shared" si="41"/>
        <v>8.5635359116022105</v>
      </c>
      <c r="P398" s="83">
        <f t="shared" si="42"/>
        <v>4.1913214990138066</v>
      </c>
      <c r="BQ398" s="52"/>
      <c r="BR398" s="53"/>
      <c r="BS398" s="53"/>
      <c r="BT398" s="53"/>
    </row>
    <row r="399" spans="2:72" x14ac:dyDescent="0.15">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8"/>
        <v>4.0927021696252464</v>
      </c>
      <c r="K399" s="54" t="str">
        <f t="shared" si="37"/>
        <v>week 40/12</v>
      </c>
      <c r="L399" s="83">
        <f t="shared" si="43"/>
        <v>0</v>
      </c>
      <c r="M399" s="83">
        <f t="shared" si="39"/>
        <v>1.4331210191082804</v>
      </c>
      <c r="N399" s="83">
        <f t="shared" si="40"/>
        <v>3.154425612052731</v>
      </c>
      <c r="O399" s="83">
        <f t="shared" si="41"/>
        <v>10.082872928176796</v>
      </c>
      <c r="P399" s="83">
        <f t="shared" si="42"/>
        <v>4.0927021696252464</v>
      </c>
      <c r="BQ399" s="52"/>
      <c r="BR399" s="53"/>
      <c r="BS399" s="53"/>
      <c r="BT399" s="53"/>
    </row>
    <row r="400" spans="2:72" x14ac:dyDescent="0.15">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8"/>
        <v>4.1584483892176198</v>
      </c>
      <c r="K400" s="54" t="str">
        <f t="shared" si="37"/>
        <v>week 41/12</v>
      </c>
      <c r="L400" s="83">
        <f t="shared" si="43"/>
        <v>0</v>
      </c>
      <c r="M400" s="83">
        <f t="shared" si="39"/>
        <v>1.8710191082802548</v>
      </c>
      <c r="N400" s="83">
        <f t="shared" si="40"/>
        <v>3.1073446327683616</v>
      </c>
      <c r="O400" s="83">
        <f t="shared" si="41"/>
        <v>9.6685082872928181</v>
      </c>
      <c r="P400" s="83">
        <f t="shared" si="42"/>
        <v>4.1584483892176198</v>
      </c>
      <c r="BQ400" s="52"/>
      <c r="BR400" s="53"/>
      <c r="BS400" s="53"/>
      <c r="BT400" s="53"/>
    </row>
    <row r="401" spans="2:72" x14ac:dyDescent="0.15">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8"/>
        <v>3.7968441814595661</v>
      </c>
      <c r="K401" s="54" t="str">
        <f t="shared" si="37"/>
        <v>week 42/12</v>
      </c>
      <c r="L401" s="83">
        <f t="shared" si="43"/>
        <v>0</v>
      </c>
      <c r="M401" s="83">
        <f t="shared" si="39"/>
        <v>1.552547770700637</v>
      </c>
      <c r="N401" s="83">
        <f t="shared" si="40"/>
        <v>2.4011299435028248</v>
      </c>
      <c r="O401" s="83">
        <f t="shared" si="41"/>
        <v>9.7375690607734811</v>
      </c>
      <c r="P401" s="83">
        <f t="shared" si="42"/>
        <v>3.7968441814595661</v>
      </c>
      <c r="BQ401" s="52"/>
      <c r="BR401" s="53"/>
      <c r="BS401" s="53"/>
      <c r="BT401" s="53"/>
    </row>
    <row r="402" spans="2:72" x14ac:dyDescent="0.15">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8"/>
        <v>3.9283366206443127</v>
      </c>
      <c r="K402" s="54" t="str">
        <f t="shared" si="37"/>
        <v>week 43/12</v>
      </c>
      <c r="L402" s="83">
        <f t="shared" si="43"/>
        <v>0</v>
      </c>
      <c r="M402" s="83">
        <f t="shared" si="39"/>
        <v>2.1894904458598723</v>
      </c>
      <c r="N402" s="83">
        <f t="shared" si="40"/>
        <v>2.8248587570621471</v>
      </c>
      <c r="O402" s="83">
        <f t="shared" si="41"/>
        <v>8.5635359116022105</v>
      </c>
      <c r="P402" s="83">
        <f t="shared" si="42"/>
        <v>3.9283366206443127</v>
      </c>
      <c r="BQ402" s="52"/>
      <c r="BR402" s="53"/>
      <c r="BS402" s="53"/>
      <c r="BT402" s="53"/>
    </row>
    <row r="403" spans="2:72" x14ac:dyDescent="0.15">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8"/>
        <v>4.7501643655489811</v>
      </c>
      <c r="K403" s="54" t="str">
        <f t="shared" si="37"/>
        <v>week 44/12</v>
      </c>
      <c r="L403" s="83">
        <f t="shared" si="43"/>
        <v>0</v>
      </c>
      <c r="M403" s="83">
        <f t="shared" si="39"/>
        <v>1.7117834394904459</v>
      </c>
      <c r="N403" s="83">
        <f t="shared" si="40"/>
        <v>3.4369114877589451</v>
      </c>
      <c r="O403" s="83">
        <f t="shared" si="41"/>
        <v>11.947513812154696</v>
      </c>
      <c r="P403" s="83">
        <f t="shared" si="42"/>
        <v>4.7501643655489811</v>
      </c>
      <c r="BQ403" s="52"/>
      <c r="BR403" s="53"/>
      <c r="BS403" s="53"/>
      <c r="BT403" s="53"/>
    </row>
    <row r="404" spans="2:72" x14ac:dyDescent="0.15">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8"/>
        <v>4.3228139381985535</v>
      </c>
      <c r="K404" s="54" t="str">
        <f t="shared" si="37"/>
        <v>week 45/12</v>
      </c>
      <c r="L404" s="83">
        <f t="shared" si="43"/>
        <v>0</v>
      </c>
      <c r="M404" s="83">
        <f t="shared" si="39"/>
        <v>1.1544585987261147</v>
      </c>
      <c r="N404" s="83">
        <f t="shared" si="40"/>
        <v>3.8135593220338984</v>
      </c>
      <c r="O404" s="83">
        <f t="shared" si="41"/>
        <v>10.566298342541437</v>
      </c>
      <c r="P404" s="83">
        <f t="shared" si="42"/>
        <v>4.3228139381985535</v>
      </c>
      <c r="BQ404" s="52"/>
      <c r="BR404" s="53"/>
      <c r="BS404" s="53"/>
      <c r="BT404" s="53"/>
    </row>
    <row r="405" spans="2:72" x14ac:dyDescent="0.15">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8"/>
        <v>4.9309664694280082</v>
      </c>
      <c r="K405" s="54" t="str">
        <f t="shared" si="37"/>
        <v>week 46/12</v>
      </c>
      <c r="L405" s="83">
        <f t="shared" si="43"/>
        <v>0</v>
      </c>
      <c r="M405" s="83">
        <f t="shared" si="39"/>
        <v>1.3136942675159236</v>
      </c>
      <c r="N405" s="83">
        <f t="shared" si="40"/>
        <v>4.4256120527306964</v>
      </c>
      <c r="O405" s="83">
        <f t="shared" si="41"/>
        <v>11.947513812154696</v>
      </c>
      <c r="P405" s="83">
        <f t="shared" si="42"/>
        <v>4.9309664694280082</v>
      </c>
      <c r="BQ405" s="52"/>
      <c r="BR405" s="53"/>
      <c r="BS405" s="53"/>
      <c r="BT405" s="53"/>
    </row>
    <row r="406" spans="2:72" x14ac:dyDescent="0.15">
      <c r="B406" s="54" t="s">
        <v>887</v>
      </c>
      <c r="C406" s="84">
        <f>Brazil!C380+China!C494+'South Africa'!C284+Australia!C482+Indonesia!C322+India!C252</f>
        <v>0</v>
      </c>
      <c r="D406" s="84">
        <f>Brazil!D380+China!D494+'South Africa'!D284+Australia!D482+Indonesia!D322+India!D252</f>
        <v>35</v>
      </c>
      <c r="E406" s="84">
        <f>Brazil!E380+China!E494+'South Africa'!E284+Australia!E482+Indonesia!E322+India!E252</f>
        <v>91</v>
      </c>
      <c r="F406" s="84">
        <f>Brazil!F380+China!F494+'South Africa'!F284+Australia!F482+Indonesia!F322+India!F252</f>
        <v>154</v>
      </c>
      <c r="G406" s="84">
        <f>Brazil!G380+Australia!G482</f>
        <v>0</v>
      </c>
      <c r="H406" s="84">
        <f>Brazil!H380+Australia!H482</f>
        <v>0</v>
      </c>
      <c r="I406" s="84">
        <f>Brazil!I380+China!G494+'South Africa'!G284+Australia!I482+Indonesia!G322+India!G252</f>
        <v>280</v>
      </c>
      <c r="J406" s="83">
        <f t="shared" si="38"/>
        <v>4.6022353714661408</v>
      </c>
      <c r="K406" s="54" t="str">
        <f t="shared" si="37"/>
        <v>week 47/12</v>
      </c>
      <c r="L406" s="83">
        <f t="shared" si="43"/>
        <v>0</v>
      </c>
      <c r="M406" s="83">
        <f t="shared" si="39"/>
        <v>1.3933121019108281</v>
      </c>
      <c r="N406" s="83">
        <f t="shared" si="40"/>
        <v>4.28436911487759</v>
      </c>
      <c r="O406" s="83">
        <f t="shared" si="41"/>
        <v>10.6353591160221</v>
      </c>
      <c r="P406" s="83">
        <f t="shared" si="42"/>
        <v>4.6022353714661408</v>
      </c>
      <c r="BQ406" s="52"/>
      <c r="BR406" s="53"/>
      <c r="BS406" s="53"/>
      <c r="BT406" s="53"/>
    </row>
    <row r="407" spans="2:72" x14ac:dyDescent="0.15">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8"/>
        <v>5.2761341222879681</v>
      </c>
      <c r="K407" s="54" t="str">
        <f t="shared" si="37"/>
        <v>week 48/12</v>
      </c>
      <c r="L407" s="83">
        <f t="shared" si="43"/>
        <v>0</v>
      </c>
      <c r="M407" s="83">
        <f t="shared" si="39"/>
        <v>1.6719745222929936</v>
      </c>
      <c r="N407" s="83">
        <f t="shared" si="40"/>
        <v>5.743879472693032</v>
      </c>
      <c r="O407" s="83">
        <f t="shared" si="41"/>
        <v>10.842541436464089</v>
      </c>
      <c r="P407" s="83">
        <f t="shared" si="42"/>
        <v>5.2761341222879681</v>
      </c>
      <c r="BQ407" s="52"/>
      <c r="BR407" s="53"/>
      <c r="BS407" s="53"/>
      <c r="BT407" s="53"/>
    </row>
    <row r="408" spans="2:72" x14ac:dyDescent="0.15">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8"/>
        <v>4.9638395792241949</v>
      </c>
      <c r="K408" s="54" t="str">
        <f t="shared" si="37"/>
        <v>week 49/12</v>
      </c>
      <c r="L408" s="83">
        <f t="shared" si="43"/>
        <v>0</v>
      </c>
      <c r="M408" s="83">
        <f t="shared" si="39"/>
        <v>1.5127388535031847</v>
      </c>
      <c r="N408" s="83">
        <f t="shared" si="40"/>
        <v>4.6610169491525424</v>
      </c>
      <c r="O408" s="83">
        <f t="shared" si="41"/>
        <v>11.395027624309392</v>
      </c>
      <c r="P408" s="83">
        <f t="shared" si="42"/>
        <v>4.9638395792241949</v>
      </c>
      <c r="BQ408" s="52"/>
      <c r="BR408" s="53"/>
      <c r="BS408" s="53"/>
      <c r="BT408" s="53"/>
    </row>
    <row r="409" spans="2:72" x14ac:dyDescent="0.15">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8"/>
        <v>5.8349769888231426</v>
      </c>
      <c r="K409" s="54" t="str">
        <f t="shared" si="37"/>
        <v>week 50/12</v>
      </c>
      <c r="L409" s="83">
        <f t="shared" si="43"/>
        <v>0</v>
      </c>
      <c r="M409" s="83">
        <f t="shared" si="39"/>
        <v>1.3933121019108281</v>
      </c>
      <c r="N409" s="83">
        <f t="shared" si="40"/>
        <v>6.4500941619585683</v>
      </c>
      <c r="O409" s="83">
        <f t="shared" si="41"/>
        <v>12.638121546961326</v>
      </c>
      <c r="P409" s="83">
        <f t="shared" si="42"/>
        <v>5.8349769888231426</v>
      </c>
      <c r="BQ409" s="52"/>
      <c r="BR409" s="53"/>
      <c r="BS409" s="53"/>
      <c r="BT409" s="53"/>
    </row>
    <row r="410" spans="2:72" x14ac:dyDescent="0.15">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8"/>
        <v>5.4898093359631819</v>
      </c>
      <c r="K410" s="54" t="str">
        <f t="shared" si="37"/>
        <v>week 51/12</v>
      </c>
      <c r="L410" s="83">
        <f t="shared" si="43"/>
        <v>0</v>
      </c>
      <c r="M410" s="83">
        <f t="shared" si="39"/>
        <v>2.1098726114649682</v>
      </c>
      <c r="N410" s="83">
        <f t="shared" si="40"/>
        <v>4.8022598870056497</v>
      </c>
      <c r="O410" s="83">
        <f t="shared" si="41"/>
        <v>12.361878453038674</v>
      </c>
      <c r="P410" s="83">
        <f t="shared" si="42"/>
        <v>5.4898093359631819</v>
      </c>
      <c r="BQ410" s="52"/>
      <c r="BR410" s="53"/>
      <c r="BS410" s="53"/>
      <c r="BT410" s="53"/>
    </row>
    <row r="411" spans="2:72" x14ac:dyDescent="0.15">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8"/>
        <v>5.1610782380013145</v>
      </c>
      <c r="K411" s="54" t="str">
        <f t="shared" si="37"/>
        <v>week 52/12</v>
      </c>
      <c r="L411" s="83">
        <f t="shared" si="43"/>
        <v>0</v>
      </c>
      <c r="M411" s="83">
        <f t="shared" si="39"/>
        <v>1.6321656050955413</v>
      </c>
      <c r="N411" s="83">
        <f t="shared" si="40"/>
        <v>5.0376647834274948</v>
      </c>
      <c r="O411" s="83">
        <f t="shared" si="41"/>
        <v>11.464088397790055</v>
      </c>
      <c r="P411" s="83">
        <f t="shared" si="42"/>
        <v>5.1610782380013145</v>
      </c>
      <c r="BQ411" s="52"/>
      <c r="BR411" s="53"/>
      <c r="BS411" s="53"/>
      <c r="BT411" s="53"/>
    </row>
    <row r="412" spans="2:72" x14ac:dyDescent="0.15">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8"/>
        <v>5.5719921104536487</v>
      </c>
      <c r="K412" s="54" t="str">
        <f t="shared" si="37"/>
        <v>week 01/13</v>
      </c>
      <c r="L412" s="83">
        <f t="shared" si="43"/>
        <v>0</v>
      </c>
      <c r="M412" s="83">
        <f t="shared" si="39"/>
        <v>1.1146496815286624</v>
      </c>
      <c r="N412" s="83">
        <f t="shared" si="40"/>
        <v>6.0734463276836159</v>
      </c>
      <c r="O412" s="83">
        <f t="shared" si="41"/>
        <v>12.569060773480665</v>
      </c>
      <c r="P412" s="83">
        <f t="shared" si="42"/>
        <v>5.5719921104536487</v>
      </c>
      <c r="BQ412" s="52"/>
      <c r="BR412" s="53"/>
      <c r="BS412" s="53"/>
      <c r="BT412" s="53"/>
    </row>
    <row r="413" spans="2:72" x14ac:dyDescent="0.15">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8"/>
        <v>4.9802761341222874</v>
      </c>
      <c r="K413" s="54" t="str">
        <f t="shared" si="37"/>
        <v>week 02/13</v>
      </c>
      <c r="L413" s="83">
        <f t="shared" si="43"/>
        <v>0</v>
      </c>
      <c r="M413" s="83">
        <f t="shared" si="39"/>
        <v>1.910828025477707</v>
      </c>
      <c r="N413" s="83">
        <f t="shared" si="40"/>
        <v>4.6610169491525424</v>
      </c>
      <c r="O413" s="83">
        <f t="shared" si="41"/>
        <v>10.773480662983426</v>
      </c>
      <c r="P413" s="83">
        <f t="shared" si="42"/>
        <v>4.9802761341222874</v>
      </c>
      <c r="BQ413" s="52"/>
      <c r="BR413" s="53"/>
      <c r="BS413" s="53"/>
      <c r="BT413" s="53"/>
    </row>
    <row r="414" spans="2:72" x14ac:dyDescent="0.15">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4">I414/6084*100</f>
        <v>5.3254437869822491</v>
      </c>
      <c r="K414" s="54" t="str">
        <f t="shared" si="37"/>
        <v>week 03/13</v>
      </c>
      <c r="L414" s="83">
        <f t="shared" si="43"/>
        <v>0</v>
      </c>
      <c r="M414" s="83">
        <f t="shared" ref="M414:M437" si="45">D414/2512*100</f>
        <v>1.5923566878980893</v>
      </c>
      <c r="N414" s="83">
        <f t="shared" ref="N414:N437" si="46">E414/2124*100</f>
        <v>4.6610169491525424</v>
      </c>
      <c r="O414" s="83">
        <f t="shared" ref="O414:O437" si="47">F414/1448*100</f>
        <v>12.776243093922652</v>
      </c>
      <c r="P414" s="83">
        <f t="shared" ref="P414:P445" si="48">I414/6084*100</f>
        <v>5.3254437869822491</v>
      </c>
      <c r="BQ414" s="52"/>
      <c r="BR414" s="53"/>
      <c r="BS414" s="53"/>
      <c r="BT414" s="53"/>
    </row>
    <row r="415" spans="2:72" x14ac:dyDescent="0.15">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4"/>
        <v>4.8159105851413546</v>
      </c>
      <c r="K415" s="54" t="str">
        <f t="shared" si="37"/>
        <v>week 04/13</v>
      </c>
      <c r="L415" s="83">
        <f t="shared" ref="L415:L445" si="49">C415/2512*100</f>
        <v>0</v>
      </c>
      <c r="M415" s="83">
        <f t="shared" si="45"/>
        <v>1.0748407643312101</v>
      </c>
      <c r="N415" s="83">
        <f t="shared" si="46"/>
        <v>4.28436911487759</v>
      </c>
      <c r="O415" s="83">
        <f t="shared" si="47"/>
        <v>12.085635359116022</v>
      </c>
      <c r="P415" s="83">
        <f t="shared" si="48"/>
        <v>4.8159105851413546</v>
      </c>
      <c r="BQ415" s="52"/>
      <c r="BR415" s="53"/>
      <c r="BS415" s="53"/>
      <c r="BT415" s="53"/>
    </row>
    <row r="416" spans="2:72" x14ac:dyDescent="0.15">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4"/>
        <v>5.0460223537146618</v>
      </c>
      <c r="K416" s="54" t="str">
        <f t="shared" si="37"/>
        <v>week 05/13</v>
      </c>
      <c r="L416" s="83">
        <f t="shared" si="49"/>
        <v>0</v>
      </c>
      <c r="M416" s="83">
        <f t="shared" si="45"/>
        <v>1.552547770700637</v>
      </c>
      <c r="N416" s="83">
        <f t="shared" si="46"/>
        <v>4.5197740112994351</v>
      </c>
      <c r="O416" s="83">
        <f t="shared" si="47"/>
        <v>12.707182320441991</v>
      </c>
      <c r="P416" s="83">
        <f t="shared" si="48"/>
        <v>5.0460223537146618</v>
      </c>
      <c r="BQ416" s="52"/>
      <c r="BR416" s="53"/>
      <c r="BS416" s="53"/>
      <c r="BT416" s="53"/>
    </row>
    <row r="417" spans="2:72" x14ac:dyDescent="0.15">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4"/>
        <v>5.4076265614727159</v>
      </c>
      <c r="K417" s="54" t="str">
        <f t="shared" si="37"/>
        <v>week 06/13</v>
      </c>
      <c r="L417" s="83">
        <f t="shared" si="49"/>
        <v>0</v>
      </c>
      <c r="M417" s="83">
        <f t="shared" si="45"/>
        <v>1.3933121019108281</v>
      </c>
      <c r="N417" s="83">
        <f t="shared" si="46"/>
        <v>5.2730696798493408</v>
      </c>
      <c r="O417" s="83">
        <f t="shared" si="47"/>
        <v>12.569060773480665</v>
      </c>
      <c r="P417" s="83">
        <f t="shared" si="48"/>
        <v>5.4076265614727159</v>
      </c>
      <c r="BQ417" s="52"/>
      <c r="BR417" s="53"/>
      <c r="BS417" s="53"/>
      <c r="BT417" s="53"/>
    </row>
    <row r="418" spans="2:72" x14ac:dyDescent="0.15">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4"/>
        <v>5.0131492439184742</v>
      </c>
      <c r="K418" s="54" t="str">
        <f t="shared" si="37"/>
        <v>week 07/13</v>
      </c>
      <c r="L418" s="83">
        <f t="shared" si="49"/>
        <v>0</v>
      </c>
      <c r="M418" s="83">
        <f t="shared" si="45"/>
        <v>1.0350318471337578</v>
      </c>
      <c r="N418" s="83">
        <f t="shared" si="46"/>
        <v>4.5197740112994351</v>
      </c>
      <c r="O418" s="83">
        <f t="shared" si="47"/>
        <v>12.638121546961326</v>
      </c>
      <c r="P418" s="83">
        <f t="shared" si="48"/>
        <v>5.0131492439184742</v>
      </c>
    </row>
    <row r="419" spans="2:72" x14ac:dyDescent="0.15">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4"/>
        <v>5.144641683103222</v>
      </c>
      <c r="K419" s="54" t="str">
        <f t="shared" si="37"/>
        <v>week 08/13</v>
      </c>
      <c r="L419" s="83">
        <f t="shared" si="49"/>
        <v>0</v>
      </c>
      <c r="M419" s="83">
        <f t="shared" si="45"/>
        <v>0.95541401273885351</v>
      </c>
      <c r="N419" s="83">
        <f t="shared" si="46"/>
        <v>4.8022598870056497</v>
      </c>
      <c r="O419" s="83">
        <f t="shared" si="47"/>
        <v>12.914364640883976</v>
      </c>
      <c r="P419" s="83">
        <f t="shared" si="48"/>
        <v>5.144641683103222</v>
      </c>
    </row>
    <row r="420" spans="2:72" x14ac:dyDescent="0.15">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4"/>
        <v>5.0788954635108485</v>
      </c>
      <c r="K420" s="54" t="str">
        <f t="shared" si="37"/>
        <v>week 09/13</v>
      </c>
      <c r="L420" s="83">
        <f t="shared" si="49"/>
        <v>0</v>
      </c>
      <c r="M420" s="83">
        <f t="shared" si="45"/>
        <v>1.3136942675159236</v>
      </c>
      <c r="N420" s="83">
        <f t="shared" si="46"/>
        <v>4.5668549905838036</v>
      </c>
      <c r="O420" s="83">
        <f t="shared" si="47"/>
        <v>12.361878453038674</v>
      </c>
      <c r="P420" s="83">
        <f t="shared" si="48"/>
        <v>5.0788954635108485</v>
      </c>
    </row>
    <row r="421" spans="2:72" x14ac:dyDescent="0.15">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4"/>
        <v>5.2596975673898756</v>
      </c>
      <c r="K421" s="54" t="str">
        <f t="shared" si="37"/>
        <v>week 10/13</v>
      </c>
      <c r="L421" s="83">
        <f t="shared" si="49"/>
        <v>0</v>
      </c>
      <c r="M421" s="83">
        <f t="shared" si="45"/>
        <v>1.5127388535031847</v>
      </c>
      <c r="N421" s="83">
        <f t="shared" si="46"/>
        <v>4.3785310734463279</v>
      </c>
      <c r="O421" s="83">
        <f t="shared" si="47"/>
        <v>13.052486187845306</v>
      </c>
      <c r="P421" s="83">
        <f t="shared" si="48"/>
        <v>5.2596975673898756</v>
      </c>
    </row>
    <row r="422" spans="2:72" x14ac:dyDescent="0.15">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4"/>
        <v>5.2268244575936889</v>
      </c>
      <c r="K422" s="54" t="str">
        <f t="shared" si="37"/>
        <v>week 11/13</v>
      </c>
      <c r="L422" s="83">
        <f t="shared" si="49"/>
        <v>0</v>
      </c>
      <c r="M422" s="83">
        <f t="shared" si="45"/>
        <v>0.87579617834394907</v>
      </c>
      <c r="N422" s="83">
        <f t="shared" si="46"/>
        <v>4.849340866290019</v>
      </c>
      <c r="O422" s="83">
        <f t="shared" si="47"/>
        <v>13.328729281767956</v>
      </c>
      <c r="P422" s="83">
        <f t="shared" si="48"/>
        <v>5.2268244575936889</v>
      </c>
    </row>
    <row r="423" spans="2:72" x14ac:dyDescent="0.15">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4"/>
        <v>5.0624589086127543</v>
      </c>
      <c r="K423" s="54" t="str">
        <f t="shared" si="37"/>
        <v>week 12/13</v>
      </c>
      <c r="L423" s="83">
        <f t="shared" si="49"/>
        <v>0</v>
      </c>
      <c r="M423" s="83">
        <f t="shared" si="45"/>
        <v>0.67675159235668791</v>
      </c>
      <c r="N423" s="83">
        <f t="shared" si="46"/>
        <v>4.4256120527306964</v>
      </c>
      <c r="O423" s="83">
        <f t="shared" si="47"/>
        <v>13.604972375690608</v>
      </c>
      <c r="P423" s="83">
        <f t="shared" si="48"/>
        <v>5.0624589086127543</v>
      </c>
    </row>
    <row r="424" spans="2:72" x14ac:dyDescent="0.15">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4"/>
        <v>6.2787639710716627</v>
      </c>
      <c r="K424" s="54" t="str">
        <f t="shared" si="37"/>
        <v>week 13/13</v>
      </c>
      <c r="L424" s="83">
        <f t="shared" si="49"/>
        <v>0</v>
      </c>
      <c r="M424" s="83">
        <f t="shared" si="45"/>
        <v>1.5127388535031847</v>
      </c>
      <c r="N424" s="83">
        <f t="shared" si="46"/>
        <v>5.508474576271186</v>
      </c>
      <c r="O424" s="83">
        <f t="shared" si="47"/>
        <v>15.676795580110497</v>
      </c>
      <c r="P424" s="83">
        <f t="shared" si="48"/>
        <v>6.2787639710716627</v>
      </c>
    </row>
    <row r="425" spans="2:72" x14ac:dyDescent="0.15">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4"/>
        <v>4.520052596975674</v>
      </c>
      <c r="K425" s="54" t="str">
        <f t="shared" si="37"/>
        <v>week 14/13</v>
      </c>
      <c r="L425" s="83">
        <f t="shared" si="49"/>
        <v>0</v>
      </c>
      <c r="M425" s="83">
        <f t="shared" si="45"/>
        <v>1.0748407643312101</v>
      </c>
      <c r="N425" s="83">
        <f t="shared" si="46"/>
        <v>4.0018832391713746</v>
      </c>
      <c r="O425" s="83">
        <f t="shared" si="47"/>
        <v>11.256906077348066</v>
      </c>
      <c r="P425" s="83">
        <f t="shared" si="48"/>
        <v>4.520052596975674</v>
      </c>
    </row>
    <row r="426" spans="2:72" x14ac:dyDescent="0.15">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4"/>
        <v>4.5036160420775806</v>
      </c>
      <c r="K426" s="54" t="str">
        <f t="shared" si="37"/>
        <v>week 15/13</v>
      </c>
      <c r="L426" s="83">
        <f t="shared" si="49"/>
        <v>0</v>
      </c>
      <c r="M426" s="83">
        <f t="shared" si="45"/>
        <v>1.2738853503184715</v>
      </c>
      <c r="N426" s="83">
        <f t="shared" si="46"/>
        <v>4.4726930320150657</v>
      </c>
      <c r="O426" s="83">
        <f t="shared" si="47"/>
        <v>10.151933701657459</v>
      </c>
      <c r="P426" s="83">
        <f t="shared" si="48"/>
        <v>4.5036160420775806</v>
      </c>
    </row>
    <row r="427" spans="2:72" x14ac:dyDescent="0.15">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4"/>
        <v>5.2432610124917813</v>
      </c>
      <c r="K427" s="54" t="str">
        <f t="shared" si="37"/>
        <v>week 16/13</v>
      </c>
      <c r="L427" s="83">
        <f t="shared" si="49"/>
        <v>0</v>
      </c>
      <c r="M427" s="83">
        <f t="shared" si="45"/>
        <v>1.5923566878980893</v>
      </c>
      <c r="N427" s="83">
        <f t="shared" si="46"/>
        <v>4.7551789077212803</v>
      </c>
      <c r="O427" s="83">
        <f t="shared" si="47"/>
        <v>12.292817679558011</v>
      </c>
      <c r="P427" s="83">
        <f t="shared" si="48"/>
        <v>5.2432610124917813</v>
      </c>
    </row>
    <row r="428" spans="2:72" x14ac:dyDescent="0.15">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4"/>
        <v>4.6679815910585143</v>
      </c>
      <c r="K428" s="54" t="str">
        <f t="shared" si="37"/>
        <v>week 17/13</v>
      </c>
      <c r="L428" s="83">
        <f t="shared" si="49"/>
        <v>0</v>
      </c>
      <c r="M428" s="83">
        <f t="shared" si="45"/>
        <v>1.5923566878980893</v>
      </c>
      <c r="N428" s="83">
        <f t="shared" si="46"/>
        <v>4.6139359698681739</v>
      </c>
      <c r="O428" s="83">
        <f t="shared" si="47"/>
        <v>10.082872928176796</v>
      </c>
      <c r="P428" s="83">
        <f t="shared" si="48"/>
        <v>4.6679815910585143</v>
      </c>
    </row>
    <row r="429" spans="2:72" x14ac:dyDescent="0.15">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4"/>
        <v>4.9474030243261007</v>
      </c>
      <c r="K429" s="54" t="str">
        <f t="shared" si="37"/>
        <v>week 18/13</v>
      </c>
      <c r="L429" s="83">
        <f t="shared" si="49"/>
        <v>0</v>
      </c>
      <c r="M429" s="83">
        <f t="shared" si="45"/>
        <v>2.3487261146496818</v>
      </c>
      <c r="N429" s="83">
        <f t="shared" si="46"/>
        <v>4.28436911487759</v>
      </c>
      <c r="O429" s="83">
        <f t="shared" si="47"/>
        <v>10.428176795580111</v>
      </c>
      <c r="P429" s="83">
        <f t="shared" si="48"/>
        <v>4.9474030243261007</v>
      </c>
    </row>
    <row r="430" spans="2:72" x14ac:dyDescent="0.15">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4"/>
        <v>5.7034845496383957</v>
      </c>
      <c r="K430" s="54" t="str">
        <f t="shared" si="37"/>
        <v>week 19/13</v>
      </c>
      <c r="L430" s="83">
        <f t="shared" si="49"/>
        <v>0</v>
      </c>
      <c r="M430" s="83">
        <f t="shared" si="45"/>
        <v>2.5079617834394905</v>
      </c>
      <c r="N430" s="83">
        <f t="shared" si="46"/>
        <v>5.4613935969868175</v>
      </c>
      <c r="O430" s="83">
        <f t="shared" si="47"/>
        <v>11.602209944751381</v>
      </c>
      <c r="P430" s="83">
        <f t="shared" si="48"/>
        <v>5.7034845496383957</v>
      </c>
    </row>
    <row r="431" spans="2:72" x14ac:dyDescent="0.15">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4"/>
        <v>5.2103879026955946</v>
      </c>
      <c r="K431" s="54" t="str">
        <f t="shared" si="37"/>
        <v>week 20/13</v>
      </c>
      <c r="L431" s="83">
        <f t="shared" si="49"/>
        <v>0</v>
      </c>
      <c r="M431" s="83">
        <f t="shared" si="45"/>
        <v>2.1496815286624202</v>
      </c>
      <c r="N431" s="83">
        <f t="shared" si="46"/>
        <v>4.7551789077212803</v>
      </c>
      <c r="O431" s="83">
        <f t="shared" si="47"/>
        <v>11.187845303867404</v>
      </c>
      <c r="P431" s="83">
        <f t="shared" si="48"/>
        <v>5.2103879026955946</v>
      </c>
    </row>
    <row r="432" spans="2:72" x14ac:dyDescent="0.15">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4"/>
        <v>5.7199211045364891</v>
      </c>
      <c r="K432" s="54" t="str">
        <f t="shared" si="37"/>
        <v>week 21/13</v>
      </c>
      <c r="L432" s="83">
        <f t="shared" si="49"/>
        <v>0</v>
      </c>
      <c r="M432" s="83">
        <f t="shared" si="45"/>
        <v>2.1098726114649682</v>
      </c>
      <c r="N432" s="83">
        <f t="shared" si="46"/>
        <v>5.2730696798493408</v>
      </c>
      <c r="O432" s="83">
        <f t="shared" si="47"/>
        <v>12.638121546961326</v>
      </c>
      <c r="P432" s="83">
        <f t="shared" si="48"/>
        <v>5.7199211045364891</v>
      </c>
    </row>
    <row r="433" spans="2:16" x14ac:dyDescent="0.15">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4"/>
        <v>6.0815253122945432</v>
      </c>
      <c r="K433" s="54" t="str">
        <f t="shared" si="37"/>
        <v>week 22/13</v>
      </c>
      <c r="L433" s="83">
        <f t="shared" si="49"/>
        <v>0</v>
      </c>
      <c r="M433" s="83">
        <f t="shared" si="45"/>
        <v>2.5079617834394905</v>
      </c>
      <c r="N433" s="83">
        <f t="shared" si="46"/>
        <v>4.849340866290019</v>
      </c>
      <c r="O433" s="83">
        <f t="shared" si="47"/>
        <v>14.088397790055248</v>
      </c>
      <c r="P433" s="83">
        <f t="shared" si="48"/>
        <v>6.0815253122945432</v>
      </c>
    </row>
    <row r="434" spans="2:16" x14ac:dyDescent="0.15">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4"/>
        <v>#REF!</v>
      </c>
      <c r="K434" s="54" t="str">
        <f t="shared" ref="K434:K497" si="50">B434</f>
        <v>week 23/13</v>
      </c>
      <c r="L434" s="83" t="e">
        <f t="shared" si="49"/>
        <v>#REF!</v>
      </c>
      <c r="M434" s="83" t="e">
        <f t="shared" si="45"/>
        <v>#REF!</v>
      </c>
      <c r="N434" s="83" t="e">
        <f t="shared" si="46"/>
        <v>#REF!</v>
      </c>
      <c r="O434" s="83" t="e">
        <f t="shared" si="47"/>
        <v>#REF!</v>
      </c>
      <c r="P434" s="83" t="e">
        <f t="shared" si="48"/>
        <v>#REF!</v>
      </c>
    </row>
    <row r="435" spans="2:16" x14ac:dyDescent="0.15">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4"/>
        <v>4.8816568047337281</v>
      </c>
      <c r="K435" s="54" t="str">
        <f t="shared" si="50"/>
        <v>week 24/13</v>
      </c>
      <c r="L435" s="83">
        <f t="shared" si="49"/>
        <v>0</v>
      </c>
      <c r="M435" s="83">
        <f t="shared" si="45"/>
        <v>1.8312101910828025</v>
      </c>
      <c r="N435" s="83">
        <f t="shared" si="46"/>
        <v>3.71939736346516</v>
      </c>
      <c r="O435" s="83">
        <f t="shared" si="47"/>
        <v>11.878453038674033</v>
      </c>
      <c r="P435" s="83">
        <f t="shared" si="48"/>
        <v>4.8816568047337281</v>
      </c>
    </row>
    <row r="436" spans="2:16" x14ac:dyDescent="0.15">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4"/>
        <v>5.5719921104536487</v>
      </c>
      <c r="K436" s="54" t="str">
        <f t="shared" si="50"/>
        <v>week 25/13</v>
      </c>
      <c r="L436" s="83">
        <f t="shared" si="49"/>
        <v>0</v>
      </c>
      <c r="M436" s="83">
        <f t="shared" si="45"/>
        <v>1.910828025477707</v>
      </c>
      <c r="N436" s="83">
        <f t="shared" si="46"/>
        <v>4.5668549905838036</v>
      </c>
      <c r="O436" s="83">
        <f t="shared" si="47"/>
        <v>13.397790055248619</v>
      </c>
      <c r="P436" s="83">
        <f t="shared" si="48"/>
        <v>5.5719921104536487</v>
      </c>
    </row>
    <row r="437" spans="2:16" x14ac:dyDescent="0.15">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4"/>
        <v>6.0815253122945432</v>
      </c>
      <c r="K437" s="54" t="str">
        <f t="shared" si="50"/>
        <v>week 26/13</v>
      </c>
      <c r="L437" s="83">
        <f t="shared" si="49"/>
        <v>0</v>
      </c>
      <c r="M437" s="83">
        <f t="shared" si="45"/>
        <v>2.6671974522292996</v>
      </c>
      <c r="N437" s="83">
        <f t="shared" si="46"/>
        <v>5.6967984934086626</v>
      </c>
      <c r="O437" s="83">
        <f t="shared" si="47"/>
        <v>12.569060773480665</v>
      </c>
      <c r="P437" s="83">
        <f t="shared" si="48"/>
        <v>6.0815253122945432</v>
      </c>
    </row>
    <row r="438" spans="2:16" x14ac:dyDescent="0.15">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211</v>
      </c>
      <c r="J438" s="83">
        <f t="shared" si="44"/>
        <v>3.4681130834976988</v>
      </c>
      <c r="K438" s="54" t="str">
        <f t="shared" si="50"/>
        <v>week 27/13</v>
      </c>
      <c r="L438" s="83">
        <f t="shared" si="49"/>
        <v>0</v>
      </c>
      <c r="M438" s="83">
        <f t="shared" ref="M438:M446" si="51">D438/2813*100</f>
        <v>1.9552079630287951</v>
      </c>
      <c r="N438" s="83">
        <f t="shared" ref="N438:N446" si="52">E438/2195*100</f>
        <v>5.0569476082004554</v>
      </c>
      <c r="O438" s="83">
        <f t="shared" ref="O438:O446" si="53">F438/1536*100</f>
        <v>11.653645833333332</v>
      </c>
      <c r="P438" s="83">
        <f t="shared" si="48"/>
        <v>3.4681130834976988</v>
      </c>
    </row>
    <row r="439" spans="2:16" x14ac:dyDescent="0.15">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4"/>
        <v>5.4240631163708084</v>
      </c>
      <c r="K439" s="54" t="str">
        <f t="shared" si="50"/>
        <v>week 28/13</v>
      </c>
      <c r="L439" s="83">
        <f t="shared" si="49"/>
        <v>0</v>
      </c>
      <c r="M439" s="83">
        <f t="shared" si="51"/>
        <v>1.8130110202630643</v>
      </c>
      <c r="N439" s="83">
        <f t="shared" si="52"/>
        <v>4.8747152619589977</v>
      </c>
      <c r="O439" s="83">
        <f t="shared" si="53"/>
        <v>11.197916666666668</v>
      </c>
      <c r="P439" s="83">
        <f t="shared" si="48"/>
        <v>5.4240631163708084</v>
      </c>
    </row>
    <row r="440" spans="2:16" x14ac:dyDescent="0.15">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4"/>
        <v>5.6541748849441156</v>
      </c>
      <c r="K440" s="54" t="str">
        <f t="shared" si="50"/>
        <v>week 29/13</v>
      </c>
      <c r="L440" s="83">
        <f t="shared" si="49"/>
        <v>0</v>
      </c>
      <c r="M440" s="83">
        <f t="shared" si="51"/>
        <v>1.9552079630287951</v>
      </c>
      <c r="N440" s="83">
        <f t="shared" si="52"/>
        <v>3.5079726651480638</v>
      </c>
      <c r="O440" s="83">
        <f t="shared" si="53"/>
        <v>11.848958333333332</v>
      </c>
      <c r="P440" s="83">
        <f t="shared" si="48"/>
        <v>5.6541748849441156</v>
      </c>
    </row>
    <row r="441" spans="2:16" x14ac:dyDescent="0.15">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44"/>
        <v>6.16370808678501</v>
      </c>
      <c r="K441" s="54" t="str">
        <f t="shared" si="50"/>
        <v>week 30/13</v>
      </c>
      <c r="L441" s="83">
        <f t="shared" si="49"/>
        <v>0</v>
      </c>
      <c r="M441" s="83">
        <f t="shared" si="51"/>
        <v>2.8083896196231781</v>
      </c>
      <c r="N441" s="83">
        <f t="shared" si="52"/>
        <v>5.5125284738040996</v>
      </c>
      <c r="O441" s="83">
        <f t="shared" si="53"/>
        <v>11.328125</v>
      </c>
      <c r="P441" s="83">
        <f t="shared" si="48"/>
        <v>6.16370808678501</v>
      </c>
    </row>
    <row r="442" spans="2:16" x14ac:dyDescent="0.15">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4"/>
        <v>5.2925706771860623</v>
      </c>
      <c r="K442" s="54" t="str">
        <f t="shared" si="50"/>
        <v>week 31/13</v>
      </c>
      <c r="L442" s="83">
        <f t="shared" si="49"/>
        <v>0</v>
      </c>
      <c r="M442" s="83">
        <f t="shared" si="51"/>
        <v>2.0974049057945257</v>
      </c>
      <c r="N442" s="83">
        <f t="shared" si="52"/>
        <v>5.6492027334851942</v>
      </c>
      <c r="O442" s="83">
        <f t="shared" si="53"/>
        <v>8.9192708333333321</v>
      </c>
      <c r="P442" s="83">
        <f t="shared" si="48"/>
        <v>5.2925706771860623</v>
      </c>
    </row>
    <row r="443" spans="2:16" x14ac:dyDescent="0.15">
      <c r="B443" s="54" t="s">
        <v>924</v>
      </c>
      <c r="C443" s="84">
        <f>Brazil!C417+China!C531+'South Africa'!C321+Australia!C519+Indonesia!C359+India!C289</f>
        <v>0</v>
      </c>
      <c r="D443" s="84">
        <f>Brazil!D417+China!D531+'South Africa'!D321+Australia!D519+Indonesia!D359+India!D289</f>
        <v>56</v>
      </c>
      <c r="E443" s="84">
        <f>Brazil!E417+China!E531+'South Africa'!E321+Australia!E519+Indonesia!E359+India!E289</f>
        <v>146</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4"/>
        <v>5.851413543721236</v>
      </c>
      <c r="K443" s="54" t="str">
        <f t="shared" si="50"/>
        <v>week 32/13</v>
      </c>
      <c r="L443" s="83">
        <f t="shared" si="49"/>
        <v>0</v>
      </c>
      <c r="M443" s="83">
        <f t="shared" si="51"/>
        <v>1.9907571987202273</v>
      </c>
      <c r="N443" s="83">
        <f t="shared" si="52"/>
        <v>6.6514806378132114</v>
      </c>
      <c r="O443" s="83">
        <f t="shared" si="53"/>
        <v>10.416666666666668</v>
      </c>
      <c r="P443" s="83">
        <f t="shared" si="48"/>
        <v>5.851413543721236</v>
      </c>
    </row>
    <row r="444" spans="2:16" x14ac:dyDescent="0.15">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4"/>
        <v>5.6377383300460222</v>
      </c>
      <c r="K444" s="54" t="str">
        <f t="shared" si="50"/>
        <v>week 33/13</v>
      </c>
      <c r="L444" s="83">
        <f t="shared" si="49"/>
        <v>0</v>
      </c>
      <c r="M444" s="83">
        <f t="shared" si="51"/>
        <v>2.2040526128688236</v>
      </c>
      <c r="N444" s="83">
        <f t="shared" si="52"/>
        <v>5.785876993166287</v>
      </c>
      <c r="O444" s="83">
        <f t="shared" si="53"/>
        <v>10.026041666666668</v>
      </c>
      <c r="P444" s="83">
        <f t="shared" si="48"/>
        <v>5.6377383300460222</v>
      </c>
    </row>
    <row r="445" spans="2:16" x14ac:dyDescent="0.15">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4"/>
        <v>5.144641683103222</v>
      </c>
      <c r="K445" s="54" t="str">
        <f t="shared" si="50"/>
        <v>week 34/13</v>
      </c>
      <c r="L445" s="83">
        <f t="shared" si="49"/>
        <v>0</v>
      </c>
      <c r="M445" s="83">
        <f t="shared" si="51"/>
        <v>1.6352648418059013</v>
      </c>
      <c r="N445" s="83">
        <f t="shared" si="52"/>
        <v>5.8769931662870158</v>
      </c>
      <c r="O445" s="83">
        <f t="shared" si="53"/>
        <v>8.984375</v>
      </c>
      <c r="P445" s="83">
        <f t="shared" si="48"/>
        <v>5.144641683103222</v>
      </c>
    </row>
    <row r="446" spans="2:16" x14ac:dyDescent="0.15">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4">I446/6084*100</f>
        <v>5.3911900065746217</v>
      </c>
      <c r="K446" s="54" t="str">
        <f t="shared" si="50"/>
        <v>week 35/13</v>
      </c>
      <c r="L446" s="83">
        <f>C446/2813*100</f>
        <v>0</v>
      </c>
      <c r="M446" s="83">
        <f t="shared" si="51"/>
        <v>1.5641663704230357</v>
      </c>
      <c r="N446" s="83">
        <f t="shared" si="52"/>
        <v>6.3781321184510258</v>
      </c>
      <c r="O446" s="83">
        <f t="shared" si="53"/>
        <v>9.375</v>
      </c>
      <c r="P446" s="83">
        <f t="shared" ref="P446:P477" si="55">I446/6084*100</f>
        <v>5.3911900065746217</v>
      </c>
    </row>
    <row r="447" spans="2:16" x14ac:dyDescent="0.15">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4"/>
        <v>5.1117685733070353</v>
      </c>
      <c r="K447" s="54" t="str">
        <f t="shared" si="50"/>
        <v>week 36/13</v>
      </c>
      <c r="L447" s="83">
        <f t="shared" ref="L447:L478" si="56">C447/2853*100</f>
        <v>0</v>
      </c>
      <c r="M447" s="83">
        <f t="shared" ref="M447:M478" si="57">D447/2853*100</f>
        <v>2.2082018927444795</v>
      </c>
      <c r="N447" s="83">
        <f t="shared" ref="N447:N478" si="58">E447/2206*100</f>
        <v>5.4397098821396188</v>
      </c>
      <c r="O447" s="83">
        <f t="shared" ref="O447:O478" si="59">F447/1552*100</f>
        <v>8.2474226804123703</v>
      </c>
      <c r="P447" s="83">
        <f t="shared" si="55"/>
        <v>5.1117685733070353</v>
      </c>
    </row>
    <row r="448" spans="2:16" x14ac:dyDescent="0.15">
      <c r="B448" s="54" t="s">
        <v>929</v>
      </c>
      <c r="C448" s="84">
        <f>Brazil!C422+China!C536+'South Africa'!C326+Australia!C524+Indonesia!C364+India!C294</f>
        <v>0</v>
      </c>
      <c r="D448" s="84">
        <f>Brazil!D422+China!D536+'South Africa'!D326+Australia!D524+Indonesia!D364+India!D294</f>
        <v>39</v>
      </c>
      <c r="E448" s="84">
        <f>Brazil!E422+China!E536+'South Africa'!E326+Australia!E524+Indonesia!E364+India!E294</f>
        <v>95</v>
      </c>
      <c r="F448" s="84">
        <f>Brazil!F422+China!F536+'South Africa'!F326+Australia!F524+Indonesia!F364+India!F294</f>
        <v>139</v>
      </c>
      <c r="G448" s="84">
        <f>Brazil!G422+Australia!G524</f>
        <v>0</v>
      </c>
      <c r="H448" s="84">
        <f>Brazil!H422+Australia!H524</f>
        <v>0</v>
      </c>
      <c r="I448" s="84">
        <f>Brazil!I422+China!G536+'South Africa'!G326+Australia!I524+Indonesia!G364+India!G294+'WC Canada'!G17</f>
        <v>277</v>
      </c>
      <c r="J448" s="83">
        <f t="shared" si="54"/>
        <v>4.5529257067718607</v>
      </c>
      <c r="K448" s="54" t="str">
        <f t="shared" si="50"/>
        <v>week 37/13</v>
      </c>
      <c r="L448" s="83">
        <f t="shared" si="56"/>
        <v>0</v>
      </c>
      <c r="M448" s="83">
        <f t="shared" si="57"/>
        <v>1.3669821240799158</v>
      </c>
      <c r="N448" s="83">
        <f t="shared" si="58"/>
        <v>4.3064369900271986</v>
      </c>
      <c r="O448" s="83">
        <f t="shared" si="59"/>
        <v>8.9561855670103085</v>
      </c>
      <c r="P448" s="83">
        <f t="shared" si="55"/>
        <v>4.5529257067718607</v>
      </c>
    </row>
    <row r="449" spans="2:16" x14ac:dyDescent="0.15">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291</v>
      </c>
      <c r="J449" s="83">
        <f t="shared" si="54"/>
        <v>4.7830374753451679</v>
      </c>
      <c r="K449" s="54" t="str">
        <f t="shared" si="50"/>
        <v>week 38/13</v>
      </c>
      <c r="L449" s="83">
        <f t="shared" si="56"/>
        <v>0</v>
      </c>
      <c r="M449" s="83">
        <f t="shared" si="57"/>
        <v>0.84121976866456361</v>
      </c>
      <c r="N449" s="83">
        <f t="shared" si="58"/>
        <v>4.2157751586582046</v>
      </c>
      <c r="O449" s="83">
        <f t="shared" si="59"/>
        <v>10.631443298969073</v>
      </c>
      <c r="P449" s="83">
        <f t="shared" si="55"/>
        <v>4.7830374753451679</v>
      </c>
    </row>
    <row r="450" spans="2:16" x14ac:dyDescent="0.15">
      <c r="B450" s="54" t="s">
        <v>931</v>
      </c>
      <c r="C450" s="84">
        <f>Brazil!C424+China!C538+'South Africa'!C328+Australia!C526+Indonesia!C366+India!C296</f>
        <v>0</v>
      </c>
      <c r="D450" s="84">
        <f>Brazil!D424+China!D538+'South Africa'!D328+Australia!D526+Indonesia!D366+India!D296</f>
        <v>47</v>
      </c>
      <c r="E450" s="84">
        <f>Brazil!E424+China!E538+'South Africa'!E328+Australia!E526+Indonesia!E366+India!E296</f>
        <v>104</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323</v>
      </c>
      <c r="J450" s="83">
        <f t="shared" si="54"/>
        <v>5.3090072320841548</v>
      </c>
      <c r="K450" s="54" t="str">
        <f t="shared" si="50"/>
        <v>week 39/13</v>
      </c>
      <c r="L450" s="83">
        <f t="shared" si="56"/>
        <v>0</v>
      </c>
      <c r="M450" s="83">
        <f t="shared" si="57"/>
        <v>1.6473887136347702</v>
      </c>
      <c r="N450" s="83">
        <f t="shared" si="58"/>
        <v>4.7144152311876697</v>
      </c>
      <c r="O450" s="83">
        <f t="shared" si="59"/>
        <v>11.018041237113401</v>
      </c>
      <c r="P450" s="83">
        <f t="shared" si="55"/>
        <v>5.3090072320841548</v>
      </c>
    </row>
    <row r="451" spans="2:16" x14ac:dyDescent="0.15">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4"/>
        <v>4.7994740302432604</v>
      </c>
      <c r="K451" s="54" t="str">
        <f t="shared" si="50"/>
        <v>week 40/13</v>
      </c>
      <c r="L451" s="83">
        <f t="shared" si="56"/>
        <v>0</v>
      </c>
      <c r="M451" s="83">
        <f t="shared" si="57"/>
        <v>1.0515247108307046</v>
      </c>
      <c r="N451" s="83">
        <f t="shared" si="58"/>
        <v>4.5784224841341796</v>
      </c>
      <c r="O451" s="83">
        <f t="shared" si="59"/>
        <v>10.373711340206187</v>
      </c>
      <c r="P451" s="83">
        <f t="shared" si="55"/>
        <v>4.7994740302432604</v>
      </c>
    </row>
    <row r="452" spans="2:16" x14ac:dyDescent="0.15">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4"/>
        <v>4.1913214990138066</v>
      </c>
      <c r="K452" s="54" t="str">
        <f t="shared" si="50"/>
        <v>week 41/13</v>
      </c>
      <c r="L452" s="83">
        <f t="shared" si="56"/>
        <v>0</v>
      </c>
      <c r="M452" s="83">
        <f t="shared" si="57"/>
        <v>0.87627059235892046</v>
      </c>
      <c r="N452" s="83">
        <f t="shared" si="58"/>
        <v>3.8984587488667275</v>
      </c>
      <c r="O452" s="83">
        <f t="shared" si="59"/>
        <v>9.2783505154639183</v>
      </c>
      <c r="P452" s="83">
        <f t="shared" si="55"/>
        <v>4.1913214990138066</v>
      </c>
    </row>
    <row r="453" spans="2:16" x14ac:dyDescent="0.15">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4"/>
        <v>4.8980933596318215</v>
      </c>
      <c r="K453" s="54" t="str">
        <f t="shared" si="50"/>
        <v>week 42/13</v>
      </c>
      <c r="L453" s="83">
        <f t="shared" si="56"/>
        <v>0</v>
      </c>
      <c r="M453" s="83">
        <f t="shared" si="57"/>
        <v>1.1566771819137749</v>
      </c>
      <c r="N453" s="83">
        <f t="shared" si="58"/>
        <v>4.4877606527651857</v>
      </c>
      <c r="O453" s="83">
        <f t="shared" si="59"/>
        <v>10.695876288659793</v>
      </c>
      <c r="P453" s="83">
        <f t="shared" si="55"/>
        <v>4.8980933596318215</v>
      </c>
    </row>
    <row r="454" spans="2:16" x14ac:dyDescent="0.15">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4"/>
        <v>5.4898093359631819</v>
      </c>
      <c r="K454" s="54" t="str">
        <f t="shared" si="50"/>
        <v>week 43/13</v>
      </c>
      <c r="L454" s="83">
        <f t="shared" si="56"/>
        <v>0</v>
      </c>
      <c r="M454" s="83">
        <f t="shared" si="57"/>
        <v>2.3133543638275498</v>
      </c>
      <c r="N454" s="83">
        <f t="shared" si="58"/>
        <v>4.4877606527651857</v>
      </c>
      <c r="O454" s="83">
        <f t="shared" si="59"/>
        <v>10.889175257731958</v>
      </c>
      <c r="P454" s="83">
        <f t="shared" si="55"/>
        <v>5.4898093359631819</v>
      </c>
    </row>
    <row r="455" spans="2:16" x14ac:dyDescent="0.15">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4"/>
        <v>5.3090072320841548</v>
      </c>
      <c r="K455" s="54" t="str">
        <f t="shared" si="50"/>
        <v>week 44/13</v>
      </c>
      <c r="L455" s="83">
        <f t="shared" si="56"/>
        <v>0</v>
      </c>
      <c r="M455" s="83">
        <f t="shared" si="57"/>
        <v>2.2432527164388363</v>
      </c>
      <c r="N455" s="83">
        <f t="shared" si="58"/>
        <v>3.9891205802357206</v>
      </c>
      <c r="O455" s="83">
        <f t="shared" si="59"/>
        <v>11.018041237113401</v>
      </c>
      <c r="P455" s="83">
        <f t="shared" si="55"/>
        <v>5.3090072320841548</v>
      </c>
    </row>
    <row r="456" spans="2:16" x14ac:dyDescent="0.15">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4"/>
        <v>4.9638395792241949</v>
      </c>
      <c r="K456" s="54" t="str">
        <f t="shared" si="50"/>
        <v>week 45/13</v>
      </c>
      <c r="L456" s="83">
        <f t="shared" si="56"/>
        <v>0</v>
      </c>
      <c r="M456" s="83">
        <f t="shared" si="57"/>
        <v>1.9277953031896251</v>
      </c>
      <c r="N456" s="83">
        <f t="shared" si="58"/>
        <v>4.0344514959202176</v>
      </c>
      <c r="O456" s="83">
        <f t="shared" si="59"/>
        <v>10.18041237113402</v>
      </c>
      <c r="P456" s="83">
        <f t="shared" si="55"/>
        <v>4.9638395792241949</v>
      </c>
    </row>
    <row r="457" spans="2:16" x14ac:dyDescent="0.15">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4"/>
        <v>5.4898093359631819</v>
      </c>
      <c r="K457" s="54" t="str">
        <f t="shared" si="50"/>
        <v>week 46/13</v>
      </c>
      <c r="L457" s="83">
        <f t="shared" si="56"/>
        <v>0</v>
      </c>
      <c r="M457" s="83">
        <f t="shared" si="57"/>
        <v>1.8927444794952681</v>
      </c>
      <c r="N457" s="83">
        <f t="shared" si="58"/>
        <v>4.7144152311876697</v>
      </c>
      <c r="O457" s="83">
        <f t="shared" si="59"/>
        <v>11.340206185567011</v>
      </c>
      <c r="P457" s="83">
        <f t="shared" si="55"/>
        <v>5.4898093359631819</v>
      </c>
    </row>
    <row r="458" spans="2:16" x14ac:dyDescent="0.15">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4"/>
        <v>5.2432610124917813</v>
      </c>
      <c r="K458" s="54" t="str">
        <f t="shared" si="50"/>
        <v>week 47/13</v>
      </c>
      <c r="L458" s="83">
        <f t="shared" si="56"/>
        <v>0</v>
      </c>
      <c r="M458" s="83">
        <f t="shared" si="57"/>
        <v>1.7875920084121977</v>
      </c>
      <c r="N458" s="83">
        <f t="shared" si="58"/>
        <v>4.6690843155031736</v>
      </c>
      <c r="O458" s="83">
        <f t="shared" si="59"/>
        <v>10.631443298969073</v>
      </c>
      <c r="P458" s="83">
        <f t="shared" si="55"/>
        <v>5.2432610124917813</v>
      </c>
    </row>
    <row r="459" spans="2:16" x14ac:dyDescent="0.15">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4"/>
        <v>4.3556870479947403</v>
      </c>
      <c r="K459" s="54" t="str">
        <f t="shared" si="50"/>
        <v>week 48/13</v>
      </c>
      <c r="L459" s="83">
        <f t="shared" si="56"/>
        <v>0</v>
      </c>
      <c r="M459" s="83">
        <f t="shared" si="57"/>
        <v>1.4020329477742728</v>
      </c>
      <c r="N459" s="83">
        <f t="shared" si="58"/>
        <v>3.9891205802357206</v>
      </c>
      <c r="O459" s="83">
        <f t="shared" si="59"/>
        <v>8.8273195876288657</v>
      </c>
      <c r="P459" s="83">
        <f t="shared" si="55"/>
        <v>4.3556870479947403</v>
      </c>
    </row>
    <row r="460" spans="2:16" x14ac:dyDescent="0.15">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4"/>
        <v>4.9145299145299148</v>
      </c>
      <c r="K460" s="54" t="str">
        <f t="shared" si="50"/>
        <v>week 49/13</v>
      </c>
      <c r="L460" s="83">
        <f t="shared" si="56"/>
        <v>0</v>
      </c>
      <c r="M460" s="83">
        <f t="shared" si="57"/>
        <v>1.4370837714686295</v>
      </c>
      <c r="N460" s="83">
        <f t="shared" si="58"/>
        <v>4.4424297370806896</v>
      </c>
      <c r="O460" s="83">
        <f t="shared" si="59"/>
        <v>10.115979381443299</v>
      </c>
      <c r="P460" s="83">
        <f t="shared" si="55"/>
        <v>4.9145299145299148</v>
      </c>
    </row>
    <row r="461" spans="2:16" x14ac:dyDescent="0.15">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363</v>
      </c>
      <c r="J461" s="83">
        <f t="shared" si="54"/>
        <v>5.9664694280078896</v>
      </c>
      <c r="K461" s="54" t="str">
        <f t="shared" si="50"/>
        <v>week 50/13</v>
      </c>
      <c r="L461" s="83">
        <f t="shared" si="56"/>
        <v>0</v>
      </c>
      <c r="M461" s="83">
        <f t="shared" si="57"/>
        <v>2.488608482299334</v>
      </c>
      <c r="N461" s="83">
        <f t="shared" si="58"/>
        <v>5.2130553037171357</v>
      </c>
      <c r="O461" s="83">
        <f t="shared" si="59"/>
        <v>11.082474226804123</v>
      </c>
      <c r="P461" s="83">
        <f t="shared" si="55"/>
        <v>5.9664694280078896</v>
      </c>
    </row>
    <row r="462" spans="2:16" x14ac:dyDescent="0.15">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4"/>
        <v>4.1091387245233397</v>
      </c>
      <c r="K462" s="54" t="str">
        <f t="shared" si="50"/>
        <v>week 51/13</v>
      </c>
      <c r="L462" s="83">
        <f t="shared" si="56"/>
        <v>0</v>
      </c>
      <c r="M462" s="83">
        <f t="shared" si="57"/>
        <v>1.2968804766912023</v>
      </c>
      <c r="N462" s="83">
        <f t="shared" si="58"/>
        <v>3.445149592021759</v>
      </c>
      <c r="O462" s="83">
        <f t="shared" si="59"/>
        <v>8.8273195876288657</v>
      </c>
      <c r="P462" s="83">
        <f t="shared" si="55"/>
        <v>4.1091387245233397</v>
      </c>
    </row>
    <row r="463" spans="2:16" x14ac:dyDescent="0.15">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4"/>
        <v>4.8159105851413546</v>
      </c>
      <c r="K463" s="54" t="str">
        <f t="shared" si="50"/>
        <v>week 52/13</v>
      </c>
      <c r="L463" s="83">
        <f t="shared" si="56"/>
        <v>0</v>
      </c>
      <c r="M463" s="83">
        <f t="shared" si="57"/>
        <v>1.8927444794952681</v>
      </c>
      <c r="N463" s="83">
        <f t="shared" si="58"/>
        <v>4.0797824116047146</v>
      </c>
      <c r="O463" s="83">
        <f t="shared" si="59"/>
        <v>9.6005154639175263</v>
      </c>
      <c r="P463" s="83">
        <f t="shared" si="55"/>
        <v>4.8159105851413546</v>
      </c>
    </row>
    <row r="464" spans="2:16" x14ac:dyDescent="0.15">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4"/>
        <v>5.6213017751479288</v>
      </c>
      <c r="K464" s="54" t="str">
        <f t="shared" si="50"/>
        <v>week 01/14</v>
      </c>
      <c r="L464" s="83">
        <f t="shared" si="56"/>
        <v>0</v>
      </c>
      <c r="M464" s="83">
        <f t="shared" si="57"/>
        <v>1.6824395373291272</v>
      </c>
      <c r="N464" s="83">
        <f t="shared" si="58"/>
        <v>3.71713508612874</v>
      </c>
      <c r="O464" s="83">
        <f t="shared" si="59"/>
        <v>12.886597938144329</v>
      </c>
      <c r="P464" s="83">
        <f t="shared" si="55"/>
        <v>5.6213017751479288</v>
      </c>
    </row>
    <row r="465" spans="2:16" x14ac:dyDescent="0.15">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4"/>
        <v>5.5226824457593686</v>
      </c>
      <c r="K465" s="54" t="str">
        <f t="shared" si="50"/>
        <v>week 02/14</v>
      </c>
      <c r="L465" s="83">
        <f t="shared" si="56"/>
        <v>0</v>
      </c>
      <c r="M465" s="83">
        <f t="shared" si="57"/>
        <v>1.717490361023484</v>
      </c>
      <c r="N465" s="83">
        <f t="shared" si="58"/>
        <v>3.943789664551224</v>
      </c>
      <c r="O465" s="83">
        <f t="shared" si="59"/>
        <v>12.886597938144329</v>
      </c>
      <c r="P465" s="83">
        <f t="shared" si="55"/>
        <v>5.5226824457593686</v>
      </c>
    </row>
    <row r="466" spans="2:16" x14ac:dyDescent="0.15">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4"/>
        <v>5.2103879026955946</v>
      </c>
      <c r="K466" s="54" t="str">
        <f t="shared" si="50"/>
        <v>week 03/14</v>
      </c>
      <c r="L466" s="83">
        <f t="shared" si="56"/>
        <v>0</v>
      </c>
      <c r="M466" s="83">
        <f t="shared" si="57"/>
        <v>2.2082018927444795</v>
      </c>
      <c r="N466" s="83">
        <f t="shared" si="58"/>
        <v>3.762466001813237</v>
      </c>
      <c r="O466" s="83">
        <f t="shared" si="59"/>
        <v>11.146907216494846</v>
      </c>
      <c r="P466" s="83">
        <f t="shared" si="55"/>
        <v>5.2103879026955946</v>
      </c>
    </row>
    <row r="467" spans="2:16" x14ac:dyDescent="0.15">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4"/>
        <v>5.0295857988165684</v>
      </c>
      <c r="K467" s="54" t="str">
        <f t="shared" si="50"/>
        <v>week 04/14</v>
      </c>
      <c r="L467" s="83">
        <f t="shared" si="56"/>
        <v>0</v>
      </c>
      <c r="M467" s="83">
        <f t="shared" si="57"/>
        <v>2.1030494216614093</v>
      </c>
      <c r="N467" s="83">
        <f t="shared" si="58"/>
        <v>4.3517679057116956</v>
      </c>
      <c r="O467" s="83">
        <f t="shared" si="59"/>
        <v>9.4716494845360817</v>
      </c>
      <c r="P467" s="83">
        <f t="shared" si="55"/>
        <v>5.0295857988165684</v>
      </c>
    </row>
    <row r="468" spans="2:16" x14ac:dyDescent="0.15">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4"/>
        <v>4.9802761341222874</v>
      </c>
      <c r="K468" s="54" t="str">
        <f t="shared" si="50"/>
        <v>week 05/14</v>
      </c>
      <c r="L468" s="83">
        <f t="shared" si="56"/>
        <v>0</v>
      </c>
      <c r="M468" s="83">
        <f t="shared" si="57"/>
        <v>1.8576936558009114</v>
      </c>
      <c r="N468" s="83">
        <f t="shared" si="58"/>
        <v>3.9891205802357206</v>
      </c>
      <c r="O468" s="83">
        <f t="shared" si="59"/>
        <v>8.2474226804123703</v>
      </c>
      <c r="P468" s="83">
        <f t="shared" si="55"/>
        <v>4.9802761341222874</v>
      </c>
    </row>
    <row r="469" spans="2:16" x14ac:dyDescent="0.15">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4"/>
        <v>5.6377383300460222</v>
      </c>
      <c r="K469" s="54" t="str">
        <f t="shared" si="50"/>
        <v>week 06/14</v>
      </c>
      <c r="L469" s="83">
        <f t="shared" si="56"/>
        <v>0</v>
      </c>
      <c r="M469" s="83">
        <f t="shared" si="57"/>
        <v>2.8391167192429023</v>
      </c>
      <c r="N469" s="83">
        <f t="shared" si="58"/>
        <v>4.1251133272892115</v>
      </c>
      <c r="O469" s="83">
        <f t="shared" si="59"/>
        <v>11.018041237113401</v>
      </c>
      <c r="P469" s="83">
        <f t="shared" si="55"/>
        <v>5.6377383300460222</v>
      </c>
    </row>
    <row r="470" spans="2:16" x14ac:dyDescent="0.15">
      <c r="B470" s="54" t="s">
        <v>951</v>
      </c>
      <c r="C470" s="84">
        <f>Brazil!C444+China!C558+'South Africa'!C348+Australia!C546+Indonesia!C386+India!C316</f>
        <v>0</v>
      </c>
      <c r="D470" s="84">
        <f>Brazil!D444+China!D558+'South Africa'!D348+Australia!D546+Indonesia!D386+India!D316</f>
        <v>58</v>
      </c>
      <c r="E470" s="84">
        <f>Brazil!E444+China!E558+'South Africa'!E348+Australia!E546+Indonesia!E386+India!E316</f>
        <v>81</v>
      </c>
      <c r="F470" s="84">
        <f>Brazil!F444+China!F558+'South Africa'!F348+Australia!F546+Indonesia!F386+India!F316</f>
        <v>149</v>
      </c>
      <c r="G470" s="84">
        <f>Brazil!G444+Australia!G546</f>
        <v>0</v>
      </c>
      <c r="H470" s="84">
        <f>Brazil!H444+Australia!H546</f>
        <v>0</v>
      </c>
      <c r="I470" s="84">
        <f>Brazil!I444+China!G558+'South Africa'!G348+Australia!I546+Indonesia!G386+India!G316</f>
        <v>288</v>
      </c>
      <c r="J470" s="83">
        <f t="shared" si="54"/>
        <v>4.7337278106508878</v>
      </c>
      <c r="K470" s="54" t="str">
        <f t="shared" si="50"/>
        <v>week 07/14</v>
      </c>
      <c r="L470" s="83">
        <f t="shared" si="56"/>
        <v>0</v>
      </c>
      <c r="M470" s="83">
        <f t="shared" si="57"/>
        <v>2.0329477742726954</v>
      </c>
      <c r="N470" s="83">
        <f t="shared" si="58"/>
        <v>3.6718041704442426</v>
      </c>
      <c r="O470" s="83">
        <f t="shared" si="59"/>
        <v>9.6005154639175263</v>
      </c>
      <c r="P470" s="83">
        <f t="shared" si="55"/>
        <v>4.7337278106508878</v>
      </c>
    </row>
    <row r="471" spans="2:16" x14ac:dyDescent="0.15">
      <c r="B471" s="54" t="s">
        <v>952</v>
      </c>
      <c r="C471" s="84">
        <f>Brazil!C445+China!C559+'South Africa'!C349+Australia!C547+Indonesia!C387+India!C317+'WC Canada'!C40</f>
        <v>0</v>
      </c>
      <c r="D471" s="84">
        <f>Brazil!D445+China!D559+'South Africa'!D349+Australia!D547+Indonesia!D387+India!D317+'WC Canada'!D40</f>
        <v>65</v>
      </c>
      <c r="E471" s="84">
        <f>Brazil!E445+China!E559+'South Africa'!E349+Australia!E547+Indonesia!E387+India!E317+'WC Canada'!E40</f>
        <v>87</v>
      </c>
      <c r="F471" s="84">
        <f>Brazil!F445+China!F559+'South Africa'!F349+Australia!F547+Indonesia!F387+India!F317+'WC Canada'!F40</f>
        <v>149</v>
      </c>
      <c r="G471" s="84">
        <f>Brazil!G445+Australia!G547</f>
        <v>0</v>
      </c>
      <c r="H471" s="84">
        <f>Brazil!H445+Australia!H547</f>
        <v>0</v>
      </c>
      <c r="I471" s="84">
        <f>Brazil!I445+China!G559+'South Africa'!G349+Australia!I547+Indonesia!G387+India!G317+'WC Canada'!G40</f>
        <v>302</v>
      </c>
      <c r="J471" s="83">
        <f t="shared" si="54"/>
        <v>4.9638395792241949</v>
      </c>
      <c r="K471" s="54" t="str">
        <f t="shared" si="50"/>
        <v>week 08/14</v>
      </c>
      <c r="L471" s="83">
        <f t="shared" si="56"/>
        <v>0</v>
      </c>
      <c r="M471" s="83">
        <f t="shared" si="57"/>
        <v>2.278303540133193</v>
      </c>
      <c r="N471" s="83">
        <f t="shared" si="58"/>
        <v>3.943789664551224</v>
      </c>
      <c r="O471" s="83">
        <f t="shared" si="59"/>
        <v>9.6005154639175263</v>
      </c>
      <c r="P471" s="83">
        <f t="shared" si="55"/>
        <v>4.9638395792241949</v>
      </c>
    </row>
    <row r="472" spans="2:16" x14ac:dyDescent="0.15">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4"/>
        <v>4.7666009204470745</v>
      </c>
      <c r="K472" s="54" t="str">
        <f t="shared" si="50"/>
        <v>week 09/14</v>
      </c>
      <c r="L472" s="83">
        <f t="shared" si="56"/>
        <v>0</v>
      </c>
      <c r="M472" s="83">
        <f t="shared" si="57"/>
        <v>2.3133543638275498</v>
      </c>
      <c r="N472" s="83">
        <f t="shared" si="58"/>
        <v>3.0825022665457844</v>
      </c>
      <c r="O472" s="83">
        <f t="shared" si="59"/>
        <v>9.9871134020618566</v>
      </c>
      <c r="P472" s="83">
        <f t="shared" si="55"/>
        <v>4.7666009204470745</v>
      </c>
    </row>
    <row r="473" spans="2:16" x14ac:dyDescent="0.15">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4"/>
        <v>4.9638395792241949</v>
      </c>
      <c r="K473" s="54" t="str">
        <f t="shared" si="50"/>
        <v>week 10/14</v>
      </c>
      <c r="L473" s="83">
        <f t="shared" si="56"/>
        <v>0</v>
      </c>
      <c r="M473" s="83">
        <f t="shared" si="57"/>
        <v>2.3834560112162633</v>
      </c>
      <c r="N473" s="83">
        <f t="shared" si="58"/>
        <v>3.0825022665457844</v>
      </c>
      <c r="O473" s="83">
        <f t="shared" si="59"/>
        <v>10.373711340206187</v>
      </c>
      <c r="P473" s="83">
        <f t="shared" si="55"/>
        <v>4.9638395792241949</v>
      </c>
    </row>
    <row r="474" spans="2:16" x14ac:dyDescent="0.15">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4"/>
        <v>4.4378698224852071</v>
      </c>
      <c r="K474" s="54" t="str">
        <f t="shared" si="50"/>
        <v>week 11/14</v>
      </c>
      <c r="L474" s="83">
        <f t="shared" si="56"/>
        <v>0</v>
      </c>
      <c r="M474" s="83">
        <f t="shared" si="57"/>
        <v>1.5071854188573433</v>
      </c>
      <c r="N474" s="83">
        <f t="shared" si="58"/>
        <v>4.3064369900271986</v>
      </c>
      <c r="O474" s="83">
        <f t="shared" si="59"/>
        <v>8.5051546391752577</v>
      </c>
      <c r="P474" s="83">
        <f t="shared" si="55"/>
        <v>4.4378698224852071</v>
      </c>
    </row>
    <row r="475" spans="2:16" x14ac:dyDescent="0.15">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4"/>
        <v>4.7172912557527944</v>
      </c>
      <c r="K475" s="54" t="str">
        <f t="shared" si="50"/>
        <v>week 12/14</v>
      </c>
      <c r="L475" s="83">
        <f t="shared" si="56"/>
        <v>0</v>
      </c>
      <c r="M475" s="83">
        <f t="shared" si="57"/>
        <v>1.5772870662460567</v>
      </c>
      <c r="N475" s="83">
        <f t="shared" si="58"/>
        <v>3.626473254759746</v>
      </c>
      <c r="O475" s="83">
        <f t="shared" si="59"/>
        <v>10.438144329896907</v>
      </c>
      <c r="P475" s="83">
        <f t="shared" si="55"/>
        <v>4.7172912557527944</v>
      </c>
    </row>
    <row r="476" spans="2:16" x14ac:dyDescent="0.15">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4"/>
        <v>4.5693622616699541</v>
      </c>
      <c r="K476" s="54" t="str">
        <f t="shared" si="50"/>
        <v>week 13/14</v>
      </c>
      <c r="L476" s="83">
        <f t="shared" si="56"/>
        <v>0</v>
      </c>
      <c r="M476" s="83">
        <f t="shared" si="57"/>
        <v>1.717490361023484</v>
      </c>
      <c r="N476" s="83">
        <f t="shared" si="58"/>
        <v>4.2157751586582046</v>
      </c>
      <c r="O476" s="83">
        <f t="shared" si="59"/>
        <v>8.7628865979381434</v>
      </c>
      <c r="P476" s="83">
        <f t="shared" si="55"/>
        <v>4.5693622616699541</v>
      </c>
    </row>
    <row r="477" spans="2:16" x14ac:dyDescent="0.15">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4"/>
        <v>4.9309664694280082</v>
      </c>
      <c r="K477" s="54" t="str">
        <f t="shared" si="50"/>
        <v>week 14/14</v>
      </c>
      <c r="L477" s="83">
        <f t="shared" si="56"/>
        <v>0</v>
      </c>
      <c r="M477" s="83">
        <f t="shared" si="57"/>
        <v>1.5772870662460567</v>
      </c>
      <c r="N477" s="83">
        <f t="shared" si="58"/>
        <v>4.4424297370806896</v>
      </c>
      <c r="O477" s="83">
        <f t="shared" si="59"/>
        <v>10.115979381443299</v>
      </c>
      <c r="P477" s="83">
        <f t="shared" si="55"/>
        <v>4.9309664694280082</v>
      </c>
    </row>
    <row r="478" spans="2:16" x14ac:dyDescent="0.15">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0">I478/6084*100</f>
        <v>4.0598290598290596</v>
      </c>
      <c r="K478" s="54" t="str">
        <f t="shared" si="50"/>
        <v>week 15/14</v>
      </c>
      <c r="L478" s="83">
        <f t="shared" si="56"/>
        <v>0</v>
      </c>
      <c r="M478" s="83">
        <f t="shared" si="57"/>
        <v>1.4721345951629863</v>
      </c>
      <c r="N478" s="83">
        <f t="shared" si="58"/>
        <v>3.762466001813237</v>
      </c>
      <c r="O478" s="83">
        <f t="shared" si="59"/>
        <v>7.8608247422680408</v>
      </c>
      <c r="P478" s="83">
        <f t="shared" ref="P478:P509" si="61">I478/6084*100</f>
        <v>4.0598290598290596</v>
      </c>
    </row>
    <row r="479" spans="2:16" x14ac:dyDescent="0.15">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0"/>
        <v>5.144641683103222</v>
      </c>
      <c r="K479" s="54" t="str">
        <f t="shared" si="50"/>
        <v>week 16/14</v>
      </c>
      <c r="L479" s="83">
        <f t="shared" ref="L479:L510" si="62">C479/2853*100</f>
        <v>0</v>
      </c>
      <c r="M479" s="83">
        <f t="shared" ref="M479:M510" si="63">D479/2853*100</f>
        <v>2.1731510690501228</v>
      </c>
      <c r="N479" s="83">
        <f t="shared" ref="N479:N510" si="64">E479/2206*100</f>
        <v>4.4877606527651857</v>
      </c>
      <c r="O479" s="83">
        <f t="shared" ref="O479:O510" si="65">F479/1552*100</f>
        <v>9.7938144329896915</v>
      </c>
      <c r="P479" s="83">
        <f t="shared" si="61"/>
        <v>5.144641683103222</v>
      </c>
    </row>
    <row r="480" spans="2:16" x14ac:dyDescent="0.15">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0"/>
        <v>5.588428665351743</v>
      </c>
      <c r="K480" s="54" t="str">
        <f t="shared" si="50"/>
        <v>week 17/14</v>
      </c>
      <c r="L480" s="83">
        <f t="shared" si="62"/>
        <v>0</v>
      </c>
      <c r="M480" s="83">
        <f t="shared" si="63"/>
        <v>2.2432527164388363</v>
      </c>
      <c r="N480" s="83">
        <f t="shared" si="64"/>
        <v>5.3943789664551227</v>
      </c>
      <c r="O480" s="83">
        <f t="shared" si="65"/>
        <v>10.115979381443299</v>
      </c>
      <c r="P480" s="83">
        <f t="shared" si="61"/>
        <v>5.588428665351743</v>
      </c>
    </row>
    <row r="481" spans="2:16" x14ac:dyDescent="0.15">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0"/>
        <v>4.8323471400394471</v>
      </c>
      <c r="K481" s="54" t="str">
        <f t="shared" si="50"/>
        <v>week 18/14</v>
      </c>
      <c r="L481" s="83">
        <f t="shared" si="62"/>
        <v>0</v>
      </c>
      <c r="M481" s="83">
        <f t="shared" si="63"/>
        <v>1.7525411847178409</v>
      </c>
      <c r="N481" s="83">
        <f t="shared" si="64"/>
        <v>3.762466001813237</v>
      </c>
      <c r="O481" s="83">
        <f t="shared" si="65"/>
        <v>10.373711340206187</v>
      </c>
      <c r="P481" s="83">
        <f t="shared" si="61"/>
        <v>4.8323471400394471</v>
      </c>
    </row>
    <row r="482" spans="2:16" x14ac:dyDescent="0.15">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0"/>
        <v>5.1282051282051277</v>
      </c>
      <c r="K482" s="54" t="str">
        <f t="shared" si="50"/>
        <v>week 19/14</v>
      </c>
      <c r="L482" s="83">
        <f t="shared" si="62"/>
        <v>0</v>
      </c>
      <c r="M482" s="83">
        <f t="shared" si="63"/>
        <v>1.4721345951629863</v>
      </c>
      <c r="N482" s="83">
        <f t="shared" si="64"/>
        <v>3.8531278331822301</v>
      </c>
      <c r="O482" s="83">
        <f t="shared" si="65"/>
        <v>11.920103092783506</v>
      </c>
      <c r="P482" s="83">
        <f t="shared" si="61"/>
        <v>5.1282051282051277</v>
      </c>
    </row>
    <row r="483" spans="2:16" x14ac:dyDescent="0.15">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0"/>
        <v>5.8349769888231426</v>
      </c>
      <c r="K483" s="54" t="str">
        <f t="shared" si="50"/>
        <v>week 20/14</v>
      </c>
      <c r="L483" s="83">
        <f t="shared" si="62"/>
        <v>0</v>
      </c>
      <c r="M483" s="83">
        <f t="shared" si="63"/>
        <v>1.9628461268839819</v>
      </c>
      <c r="N483" s="83">
        <f t="shared" si="64"/>
        <v>4.7144152311876697</v>
      </c>
      <c r="O483" s="83">
        <f t="shared" si="65"/>
        <v>12.564432989690722</v>
      </c>
      <c r="P483" s="83">
        <f t="shared" si="61"/>
        <v>5.8349769888231426</v>
      </c>
    </row>
    <row r="484" spans="2:16" x14ac:dyDescent="0.15">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0"/>
        <v>5.4076265614727159</v>
      </c>
      <c r="K484" s="54" t="str">
        <f t="shared" si="50"/>
        <v>week 21/14</v>
      </c>
      <c r="L484" s="83">
        <f t="shared" si="62"/>
        <v>0</v>
      </c>
      <c r="M484" s="83">
        <f t="shared" si="63"/>
        <v>2.1030494216614093</v>
      </c>
      <c r="N484" s="83">
        <f t="shared" si="64"/>
        <v>4.1704442429737076</v>
      </c>
      <c r="O484" s="83">
        <f t="shared" si="65"/>
        <v>11.404639175257731</v>
      </c>
      <c r="P484" s="83">
        <f t="shared" si="61"/>
        <v>5.4076265614727159</v>
      </c>
    </row>
    <row r="485" spans="2:16" x14ac:dyDescent="0.15">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60"/>
        <v>4.9145299145299148</v>
      </c>
      <c r="K485" s="54" t="str">
        <f t="shared" si="50"/>
        <v>week 22/14</v>
      </c>
      <c r="L485" s="83">
        <f t="shared" si="62"/>
        <v>0</v>
      </c>
      <c r="M485" s="83">
        <f t="shared" si="63"/>
        <v>1.8226428321065544</v>
      </c>
      <c r="N485" s="83">
        <f t="shared" si="64"/>
        <v>3.8531278331822301</v>
      </c>
      <c r="O485" s="83">
        <f t="shared" si="65"/>
        <v>10.373711340206187</v>
      </c>
      <c r="P485" s="83">
        <f t="shared" si="61"/>
        <v>4.9145299145299148</v>
      </c>
    </row>
    <row r="486" spans="2:16" x14ac:dyDescent="0.15">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0"/>
        <v>4.8980933596318215</v>
      </c>
      <c r="K486" s="54" t="str">
        <f t="shared" si="50"/>
        <v>week 23/14</v>
      </c>
      <c r="L486" s="83">
        <f t="shared" si="62"/>
        <v>0</v>
      </c>
      <c r="M486" s="83">
        <f t="shared" si="63"/>
        <v>1.4370837714686295</v>
      </c>
      <c r="N486" s="83">
        <f t="shared" si="64"/>
        <v>4.4424297370806896</v>
      </c>
      <c r="O486" s="83">
        <f t="shared" si="65"/>
        <v>10.244845360824742</v>
      </c>
      <c r="P486" s="83">
        <f t="shared" si="61"/>
        <v>4.8980933596318215</v>
      </c>
    </row>
    <row r="487" spans="2:16" x14ac:dyDescent="0.15">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0"/>
        <v>5.3418803418803416</v>
      </c>
      <c r="K487" s="54" t="str">
        <f t="shared" si="50"/>
        <v>week 24/14</v>
      </c>
      <c r="L487" s="83">
        <f t="shared" si="62"/>
        <v>0</v>
      </c>
      <c r="M487" s="83">
        <f t="shared" si="63"/>
        <v>1.717490361023484</v>
      </c>
      <c r="N487" s="83">
        <f t="shared" si="64"/>
        <v>4.6237533998186766</v>
      </c>
      <c r="O487" s="83">
        <f t="shared" si="65"/>
        <v>10.824742268041238</v>
      </c>
      <c r="P487" s="83">
        <f t="shared" si="61"/>
        <v>5.3418803418803416</v>
      </c>
    </row>
    <row r="488" spans="2:16" x14ac:dyDescent="0.15">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0"/>
        <v>4.9638395792241949</v>
      </c>
      <c r="K488" s="54" t="str">
        <f t="shared" si="50"/>
        <v>week 25/14</v>
      </c>
      <c r="L488" s="83">
        <f t="shared" si="62"/>
        <v>0</v>
      </c>
      <c r="M488" s="83">
        <f t="shared" si="63"/>
        <v>1.7875920084121977</v>
      </c>
      <c r="N488" s="83">
        <f t="shared" si="64"/>
        <v>4.4424297370806896</v>
      </c>
      <c r="O488" s="83">
        <f t="shared" si="65"/>
        <v>9.4716494845360817</v>
      </c>
      <c r="P488" s="83">
        <f t="shared" si="61"/>
        <v>4.9638395792241949</v>
      </c>
    </row>
    <row r="489" spans="2:16" x14ac:dyDescent="0.15">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0"/>
        <v>6.0815253122945432</v>
      </c>
      <c r="K489" s="54" t="str">
        <f t="shared" si="50"/>
        <v>week 26/14</v>
      </c>
      <c r="L489" s="83">
        <f t="shared" si="62"/>
        <v>0</v>
      </c>
      <c r="M489" s="83">
        <f t="shared" si="63"/>
        <v>2.2432527164388363</v>
      </c>
      <c r="N489" s="83">
        <f t="shared" si="64"/>
        <v>5.8023572076155938</v>
      </c>
      <c r="O489" s="83">
        <f t="shared" si="65"/>
        <v>11.146907216494846</v>
      </c>
      <c r="P489" s="83">
        <f t="shared" si="61"/>
        <v>6.0815253122945432</v>
      </c>
    </row>
    <row r="490" spans="2:16" x14ac:dyDescent="0.15">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0"/>
        <v>5.4733727810650894</v>
      </c>
      <c r="K490" s="54" t="str">
        <f t="shared" si="50"/>
        <v>week 27/14</v>
      </c>
      <c r="L490" s="83">
        <f t="shared" si="62"/>
        <v>0</v>
      </c>
      <c r="M490" s="83">
        <f t="shared" si="63"/>
        <v>1.7525411847178409</v>
      </c>
      <c r="N490" s="83">
        <f t="shared" si="64"/>
        <v>5.8930190389845878</v>
      </c>
      <c r="O490" s="83">
        <f t="shared" si="65"/>
        <v>9.3427835051546388</v>
      </c>
      <c r="P490" s="83">
        <f t="shared" si="61"/>
        <v>5.4733727810650894</v>
      </c>
    </row>
    <row r="491" spans="2:16" x14ac:dyDescent="0.15">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0"/>
        <v>5.2761341222879681</v>
      </c>
      <c r="K491" s="54" t="str">
        <f t="shared" si="50"/>
        <v>week 28/14</v>
      </c>
      <c r="L491" s="83">
        <f t="shared" si="62"/>
        <v>0</v>
      </c>
      <c r="M491" s="83">
        <f t="shared" si="63"/>
        <v>1.5071854188573433</v>
      </c>
      <c r="N491" s="83">
        <f t="shared" si="64"/>
        <v>4.9410698096101537</v>
      </c>
      <c r="O491" s="83">
        <f t="shared" si="65"/>
        <v>10.438144329896907</v>
      </c>
      <c r="P491" s="83">
        <f t="shared" si="61"/>
        <v>5.2761341222879681</v>
      </c>
    </row>
    <row r="492" spans="2:16" x14ac:dyDescent="0.15">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0"/>
        <v>5.2925706771860623</v>
      </c>
      <c r="K492" s="54" t="str">
        <f t="shared" si="50"/>
        <v>week 29/14</v>
      </c>
      <c r="L492" s="83">
        <f t="shared" si="62"/>
        <v>0</v>
      </c>
      <c r="M492" s="83">
        <f t="shared" si="63"/>
        <v>2.3834560112162633</v>
      </c>
      <c r="N492" s="83">
        <f t="shared" si="64"/>
        <v>4.3970988213961917</v>
      </c>
      <c r="O492" s="83">
        <f t="shared" si="65"/>
        <v>10.18041237113402</v>
      </c>
      <c r="P492" s="83">
        <f t="shared" si="61"/>
        <v>5.2925706771860623</v>
      </c>
    </row>
    <row r="493" spans="2:16" x14ac:dyDescent="0.15">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0"/>
        <v>6.2952005259697579</v>
      </c>
      <c r="K493" s="54" t="str">
        <f t="shared" si="50"/>
        <v>week 30/14</v>
      </c>
      <c r="L493" s="83">
        <f t="shared" si="62"/>
        <v>0</v>
      </c>
      <c r="M493" s="83">
        <f t="shared" si="63"/>
        <v>2.8040658955485456</v>
      </c>
      <c r="N493" s="83">
        <f t="shared" si="64"/>
        <v>5.5303717135086128</v>
      </c>
      <c r="O493" s="83">
        <f t="shared" si="65"/>
        <v>11.469072164948454</v>
      </c>
      <c r="P493" s="83">
        <f t="shared" si="61"/>
        <v>6.2952005259697579</v>
      </c>
    </row>
    <row r="494" spans="2:16" x14ac:dyDescent="0.15">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0"/>
        <v>6.0486522024983564</v>
      </c>
      <c r="K494" s="54" t="str">
        <f t="shared" si="50"/>
        <v>week 31/14</v>
      </c>
      <c r="L494" s="83">
        <f t="shared" si="62"/>
        <v>0</v>
      </c>
      <c r="M494" s="83">
        <f t="shared" si="63"/>
        <v>1.7875920084121977</v>
      </c>
      <c r="N494" s="83">
        <f t="shared" si="64"/>
        <v>5.6663644605621029</v>
      </c>
      <c r="O494" s="83">
        <f t="shared" si="65"/>
        <v>12.371134020618557</v>
      </c>
      <c r="P494" s="83">
        <f t="shared" si="61"/>
        <v>6.0486522024983564</v>
      </c>
    </row>
    <row r="495" spans="2:16" x14ac:dyDescent="0.15">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0"/>
        <v>5.1117685733070353</v>
      </c>
      <c r="K495" s="54" t="str">
        <f t="shared" si="50"/>
        <v>week 32/14</v>
      </c>
      <c r="L495" s="83">
        <f t="shared" si="62"/>
        <v>0</v>
      </c>
      <c r="M495" s="83">
        <f t="shared" si="63"/>
        <v>1.7875920084121977</v>
      </c>
      <c r="N495" s="83">
        <f t="shared" si="64"/>
        <v>4.4877606527651857</v>
      </c>
      <c r="O495" s="83">
        <f t="shared" si="65"/>
        <v>10.373711340206187</v>
      </c>
      <c r="P495" s="83">
        <f t="shared" si="61"/>
        <v>5.1117685733070353</v>
      </c>
    </row>
    <row r="496" spans="2:16" x14ac:dyDescent="0.15">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0"/>
        <v>5.1775147928994087</v>
      </c>
      <c r="K496" s="54" t="str">
        <f t="shared" si="50"/>
        <v>week 33/14</v>
      </c>
      <c r="L496" s="83">
        <f t="shared" si="62"/>
        <v>0</v>
      </c>
      <c r="M496" s="83">
        <f t="shared" si="63"/>
        <v>1.8226428321065544</v>
      </c>
      <c r="N496" s="83">
        <f t="shared" si="64"/>
        <v>4.7597461468721667</v>
      </c>
      <c r="O496" s="83">
        <f t="shared" si="65"/>
        <v>10.18041237113402</v>
      </c>
      <c r="P496" s="83">
        <f t="shared" si="61"/>
        <v>5.1775147928994087</v>
      </c>
    </row>
    <row r="497" spans="2:16" x14ac:dyDescent="0.15">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0"/>
        <v>5.3254437869822491</v>
      </c>
      <c r="K497" s="54" t="str">
        <f t="shared" si="50"/>
        <v>week 34/14</v>
      </c>
      <c r="L497" s="83">
        <f t="shared" si="62"/>
        <v>0</v>
      </c>
      <c r="M497" s="83">
        <f t="shared" si="63"/>
        <v>1.6824395373291272</v>
      </c>
      <c r="N497" s="83">
        <f t="shared" si="64"/>
        <v>5.1223934723481417</v>
      </c>
      <c r="O497" s="83">
        <f t="shared" si="65"/>
        <v>10.631443298969073</v>
      </c>
      <c r="P497" s="83">
        <f t="shared" si="61"/>
        <v>5.3254437869822491</v>
      </c>
    </row>
    <row r="498" spans="2:16" x14ac:dyDescent="0.15">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0"/>
        <v>5.3090072320841548</v>
      </c>
      <c r="K498" s="54" t="str">
        <f t="shared" ref="K498:K547" si="66">B498</f>
        <v>week 35/14</v>
      </c>
      <c r="L498" s="83">
        <f t="shared" si="62"/>
        <v>0</v>
      </c>
      <c r="M498" s="83">
        <f t="shared" si="63"/>
        <v>1.9978969505783386</v>
      </c>
      <c r="N498" s="83">
        <f t="shared" si="64"/>
        <v>5.7116953762466007</v>
      </c>
      <c r="O498" s="83">
        <f t="shared" si="65"/>
        <v>9.6649484536082486</v>
      </c>
      <c r="P498" s="83">
        <f t="shared" si="61"/>
        <v>5.3090072320841548</v>
      </c>
    </row>
    <row r="499" spans="2:16" x14ac:dyDescent="0.15">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0"/>
        <v>5.5719921104536487</v>
      </c>
      <c r="K499" s="54" t="str">
        <f t="shared" si="66"/>
        <v>week 36/14</v>
      </c>
      <c r="L499" s="83">
        <f t="shared" si="62"/>
        <v>0</v>
      </c>
      <c r="M499" s="83">
        <f t="shared" si="63"/>
        <v>1.5422362425517</v>
      </c>
      <c r="N499" s="83">
        <f t="shared" si="64"/>
        <v>6.2556663644605619</v>
      </c>
      <c r="O499" s="83">
        <f t="shared" si="65"/>
        <v>10.115979381443299</v>
      </c>
      <c r="P499" s="83">
        <f t="shared" si="61"/>
        <v>5.5719921104536487</v>
      </c>
    </row>
    <row r="500" spans="2:16" x14ac:dyDescent="0.15">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0"/>
        <v>6.5417488494411575</v>
      </c>
      <c r="K500" s="54" t="str">
        <f t="shared" si="66"/>
        <v>week 37/14</v>
      </c>
      <c r="L500" s="83">
        <f t="shared" si="62"/>
        <v>0</v>
      </c>
      <c r="M500" s="83">
        <f t="shared" si="63"/>
        <v>2.6288117770767614</v>
      </c>
      <c r="N500" s="83">
        <f t="shared" si="64"/>
        <v>6.7089755213055309</v>
      </c>
      <c r="O500" s="83">
        <f t="shared" si="65"/>
        <v>11.275773195876289</v>
      </c>
      <c r="P500" s="83">
        <f t="shared" si="61"/>
        <v>6.5417488494411575</v>
      </c>
    </row>
    <row r="501" spans="2:16" x14ac:dyDescent="0.15">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0"/>
        <v>7.1499013806706122</v>
      </c>
      <c r="K501" s="54" t="str">
        <f t="shared" si="66"/>
        <v>week 38/14</v>
      </c>
      <c r="L501" s="83">
        <f t="shared" si="62"/>
        <v>0</v>
      </c>
      <c r="M501" s="83">
        <f t="shared" si="63"/>
        <v>2.8391167192429023</v>
      </c>
      <c r="N501" s="83">
        <f t="shared" si="64"/>
        <v>7.252946509519492</v>
      </c>
      <c r="O501" s="83">
        <f t="shared" si="65"/>
        <v>12.5</v>
      </c>
      <c r="P501" s="83">
        <f t="shared" si="61"/>
        <v>7.1499013806706122</v>
      </c>
    </row>
    <row r="502" spans="2:16" x14ac:dyDescent="0.15">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0"/>
        <v>7.0512820512820511</v>
      </c>
      <c r="K502" s="54" t="str">
        <f t="shared" si="66"/>
        <v>week 39/14</v>
      </c>
      <c r="L502" s="83">
        <f t="shared" si="62"/>
        <v>0</v>
      </c>
      <c r="M502" s="83">
        <f t="shared" si="63"/>
        <v>2.3834560112162633</v>
      </c>
      <c r="N502" s="83">
        <f t="shared" si="64"/>
        <v>7.3436083408884851</v>
      </c>
      <c r="O502" s="83">
        <f t="shared" si="65"/>
        <v>10.56701030927835</v>
      </c>
      <c r="P502" s="83">
        <f t="shared" si="61"/>
        <v>7.0512820512820511</v>
      </c>
    </row>
    <row r="503" spans="2:16" x14ac:dyDescent="0.15">
      <c r="B503" s="54" t="s">
        <v>1015</v>
      </c>
      <c r="C503" s="84">
        <f>Brazil!C477+China!C591+'South Africa'!C381+Australia!C579+Indonesia!C419+India!C349+'WC Canada'!C72</f>
        <v>0</v>
      </c>
      <c r="D503" s="84">
        <f>Brazil!D477+China!D591+'South Africa'!D381+Australia!D579+Indonesia!D419+India!D349+'WC Canada'!D72</f>
        <v>32</v>
      </c>
      <c r="E503" s="84">
        <f>Brazil!E477+China!E591+'South Africa'!E381+Australia!E579+Indonesia!E419+India!E349+'WC Canada'!E72</f>
        <v>134</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331</v>
      </c>
      <c r="J503" s="83">
        <f t="shared" si="60"/>
        <v>5.4404996712689027</v>
      </c>
      <c r="K503" s="54" t="str">
        <f t="shared" si="66"/>
        <v>week 40/14</v>
      </c>
      <c r="L503" s="83">
        <f t="shared" si="62"/>
        <v>0</v>
      </c>
      <c r="M503" s="83">
        <f t="shared" si="63"/>
        <v>1.1216263582194181</v>
      </c>
      <c r="N503" s="83">
        <f t="shared" si="64"/>
        <v>6.0743427017225748</v>
      </c>
      <c r="O503" s="83">
        <f t="shared" si="65"/>
        <v>10.56701030927835</v>
      </c>
      <c r="P503" s="83">
        <f t="shared" si="61"/>
        <v>5.4404996712689027</v>
      </c>
    </row>
    <row r="504" spans="2:16" x14ac:dyDescent="0.15">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0"/>
        <v>4.9967126890203817</v>
      </c>
      <c r="K504" s="54" t="str">
        <f t="shared" si="66"/>
        <v>week 41/14</v>
      </c>
      <c r="L504" s="83">
        <f t="shared" si="62"/>
        <v>0</v>
      </c>
      <c r="M504" s="83">
        <f t="shared" si="63"/>
        <v>1.6824395373291272</v>
      </c>
      <c r="N504" s="83">
        <f t="shared" si="64"/>
        <v>5.0770625566636447</v>
      </c>
      <c r="O504" s="83">
        <f t="shared" si="65"/>
        <v>9.2783505154639183</v>
      </c>
      <c r="P504" s="83">
        <f t="shared" si="61"/>
        <v>4.9967126890203817</v>
      </c>
    </row>
    <row r="505" spans="2:16" x14ac:dyDescent="0.15">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0"/>
        <v>5.2596975673898756</v>
      </c>
      <c r="K505" s="54" t="str">
        <f t="shared" si="66"/>
        <v>week 42/14</v>
      </c>
      <c r="L505" s="83">
        <f t="shared" si="62"/>
        <v>0</v>
      </c>
      <c r="M505" s="83">
        <f t="shared" si="63"/>
        <v>1.4721345951629863</v>
      </c>
      <c r="N505" s="83">
        <f t="shared" si="64"/>
        <v>4.9864007252946516</v>
      </c>
      <c r="O505" s="83">
        <f t="shared" si="65"/>
        <v>10.824742268041238</v>
      </c>
      <c r="P505" s="83">
        <f t="shared" si="61"/>
        <v>5.2596975673898756</v>
      </c>
    </row>
    <row r="506" spans="2:16" x14ac:dyDescent="0.15">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0"/>
        <v>5.4404996712689027</v>
      </c>
      <c r="K506" s="54" t="str">
        <f t="shared" si="66"/>
        <v>week 43/14</v>
      </c>
      <c r="L506" s="83">
        <f t="shared" si="62"/>
        <v>0</v>
      </c>
      <c r="M506" s="83">
        <f t="shared" si="63"/>
        <v>1.7525411847178409</v>
      </c>
      <c r="N506" s="83">
        <f t="shared" si="64"/>
        <v>5.8476881233000908</v>
      </c>
      <c r="O506" s="83">
        <f t="shared" si="65"/>
        <v>10.438144329896907</v>
      </c>
      <c r="P506" s="83">
        <f t="shared" si="61"/>
        <v>5.4404996712689027</v>
      </c>
    </row>
    <row r="507" spans="2:16" x14ac:dyDescent="0.15">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0"/>
        <v>6.1143984220907299</v>
      </c>
      <c r="K507" s="54" t="str">
        <f t="shared" si="66"/>
        <v>week 44/14</v>
      </c>
      <c r="L507" s="83">
        <f t="shared" si="62"/>
        <v>0</v>
      </c>
      <c r="M507" s="83">
        <f t="shared" si="63"/>
        <v>2.5587101296880475</v>
      </c>
      <c r="N507" s="83">
        <f t="shared" si="64"/>
        <v>6.8449682683590209</v>
      </c>
      <c r="O507" s="83">
        <f t="shared" si="65"/>
        <v>10.438144329896907</v>
      </c>
      <c r="P507" s="83">
        <f t="shared" si="61"/>
        <v>6.1143984220907299</v>
      </c>
    </row>
    <row r="508" spans="2:16" x14ac:dyDescent="0.15">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0"/>
        <v>6.3445101906640362</v>
      </c>
      <c r="K508" s="54" t="str">
        <f t="shared" si="66"/>
        <v>week 45/14</v>
      </c>
      <c r="L508" s="83">
        <f t="shared" si="62"/>
        <v>0</v>
      </c>
      <c r="M508" s="83">
        <f t="shared" si="63"/>
        <v>2.488608482299334</v>
      </c>
      <c r="N508" s="83">
        <f t="shared" si="64"/>
        <v>6.663644605621033</v>
      </c>
      <c r="O508" s="83">
        <f t="shared" si="65"/>
        <v>10.824742268041238</v>
      </c>
      <c r="P508" s="83">
        <f t="shared" si="61"/>
        <v>6.3445101906640362</v>
      </c>
    </row>
    <row r="509" spans="2:16" x14ac:dyDescent="0.15">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0"/>
        <v>6.4266929651545039</v>
      </c>
      <c r="K509" s="54" t="str">
        <f t="shared" si="66"/>
        <v>week 46/14</v>
      </c>
      <c r="L509" s="83">
        <f t="shared" si="62"/>
        <v>0</v>
      </c>
      <c r="M509" s="83">
        <f t="shared" si="63"/>
        <v>2.0679985979670521</v>
      </c>
      <c r="N509" s="83">
        <f t="shared" si="64"/>
        <v>6.8902991840435179</v>
      </c>
      <c r="O509" s="83">
        <f t="shared" si="65"/>
        <v>11.597938144329897</v>
      </c>
      <c r="P509" s="83">
        <f t="shared" si="61"/>
        <v>6.4266929651545039</v>
      </c>
    </row>
    <row r="510" spans="2:16" x14ac:dyDescent="0.15">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7">I510/6084*100</f>
        <v>5.982905982905983</v>
      </c>
      <c r="K510" s="54" t="str">
        <f t="shared" si="66"/>
        <v>week 47/14</v>
      </c>
      <c r="L510" s="83">
        <f t="shared" si="62"/>
        <v>0</v>
      </c>
      <c r="M510" s="83">
        <f t="shared" si="63"/>
        <v>2.138100245355766</v>
      </c>
      <c r="N510" s="83">
        <f t="shared" si="64"/>
        <v>5.6663644605621029</v>
      </c>
      <c r="O510" s="83">
        <f t="shared" si="65"/>
        <v>11.469072164948454</v>
      </c>
      <c r="P510" s="83">
        <f t="shared" ref="P510:P524" si="68">I510/6084*100</f>
        <v>5.982905982905983</v>
      </c>
    </row>
    <row r="511" spans="2:16" x14ac:dyDescent="0.15">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7"/>
        <v>5.8021038790269559</v>
      </c>
      <c r="K511" s="54" t="str">
        <f t="shared" si="66"/>
        <v>week 48/14</v>
      </c>
      <c r="L511" s="83">
        <f t="shared" ref="L511:L524" si="69">C511/2853*100</f>
        <v>0</v>
      </c>
      <c r="M511" s="83">
        <f t="shared" ref="M511:M524" si="70">D511/2853*100</f>
        <v>1.6824395373291272</v>
      </c>
      <c r="N511" s="83">
        <f t="shared" ref="N511:N524" si="71">E511/2206*100</f>
        <v>5.3037171350861287</v>
      </c>
      <c r="O511" s="83">
        <f t="shared" ref="O511:O524" si="72">F511/1552*100</f>
        <v>12.11340206185567</v>
      </c>
      <c r="P511" s="83">
        <f t="shared" si="68"/>
        <v>5.8021038790269559</v>
      </c>
    </row>
    <row r="512" spans="2:16" x14ac:dyDescent="0.15">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7"/>
        <v>6.0322156476002631</v>
      </c>
      <c r="K512" s="54" t="str">
        <f t="shared" si="66"/>
        <v>week 49/14</v>
      </c>
      <c r="L512" s="83">
        <f t="shared" si="69"/>
        <v>0</v>
      </c>
      <c r="M512" s="83">
        <f t="shared" si="70"/>
        <v>1.7875920084121977</v>
      </c>
      <c r="N512" s="83">
        <f t="shared" si="71"/>
        <v>5.5757026291931098</v>
      </c>
      <c r="O512" s="83">
        <f t="shared" si="72"/>
        <v>12.435567010309278</v>
      </c>
      <c r="P512" s="83">
        <f t="shared" si="68"/>
        <v>6.0322156476002631</v>
      </c>
    </row>
    <row r="513" spans="2:16" x14ac:dyDescent="0.15">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7"/>
        <v>6.1308349769888233</v>
      </c>
      <c r="K513" s="54" t="str">
        <f t="shared" si="66"/>
        <v>week 50/14</v>
      </c>
      <c r="L513" s="83">
        <f t="shared" si="69"/>
        <v>0</v>
      </c>
      <c r="M513" s="83">
        <f t="shared" si="70"/>
        <v>2.0679985979670521</v>
      </c>
      <c r="N513" s="83">
        <f t="shared" si="71"/>
        <v>5.4850407978241158</v>
      </c>
      <c r="O513" s="83">
        <f t="shared" si="72"/>
        <v>12.435567010309278</v>
      </c>
      <c r="P513" s="83">
        <f t="shared" si="68"/>
        <v>6.1308349769888233</v>
      </c>
    </row>
    <row r="514" spans="2:16" x14ac:dyDescent="0.15">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7"/>
        <v>6.3445101906640362</v>
      </c>
      <c r="K514" s="54" t="str">
        <f t="shared" si="66"/>
        <v>week 51/14</v>
      </c>
      <c r="L514" s="83">
        <f t="shared" si="69"/>
        <v>0</v>
      </c>
      <c r="M514" s="83">
        <f t="shared" si="70"/>
        <v>1.4721345951629863</v>
      </c>
      <c r="N514" s="83">
        <f t="shared" si="71"/>
        <v>6.7089755213055309</v>
      </c>
      <c r="O514" s="83">
        <f t="shared" si="72"/>
        <v>12.628865979381443</v>
      </c>
      <c r="P514" s="83">
        <f t="shared" si="68"/>
        <v>6.3445101906640362</v>
      </c>
    </row>
    <row r="515" spans="2:16" x14ac:dyDescent="0.15">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7"/>
        <v>7.5608152531229464</v>
      </c>
      <c r="K515" s="54" t="str">
        <f t="shared" si="66"/>
        <v>week 52/14</v>
      </c>
      <c r="L515" s="83">
        <f t="shared" si="69"/>
        <v>0</v>
      </c>
      <c r="M515" s="83">
        <f t="shared" si="70"/>
        <v>2.3484051875219065</v>
      </c>
      <c r="N515" s="83">
        <f t="shared" si="71"/>
        <v>8.4315503173164092</v>
      </c>
      <c r="O515" s="83">
        <f t="shared" si="72"/>
        <v>13.337628865979381</v>
      </c>
      <c r="P515" s="83">
        <f t="shared" si="68"/>
        <v>7.5608152531229464</v>
      </c>
    </row>
    <row r="516" spans="2:16" x14ac:dyDescent="0.15">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7"/>
        <v>6.4924391847468774</v>
      </c>
      <c r="K516" s="54" t="str">
        <f t="shared" si="66"/>
        <v>week 1/15</v>
      </c>
      <c r="L516" s="83">
        <f t="shared" si="69"/>
        <v>0</v>
      </c>
      <c r="M516" s="83">
        <f t="shared" si="70"/>
        <v>1.9628461268839819</v>
      </c>
      <c r="N516" s="83">
        <f t="shared" si="71"/>
        <v>6.3916591115140529</v>
      </c>
      <c r="O516" s="83">
        <f t="shared" si="72"/>
        <v>12.757731958762886</v>
      </c>
      <c r="P516" s="83">
        <f t="shared" si="68"/>
        <v>6.4924391847468774</v>
      </c>
    </row>
    <row r="517" spans="2:16" x14ac:dyDescent="0.15">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7"/>
        <v>5.8842866535174227</v>
      </c>
      <c r="K517" s="54" t="str">
        <f t="shared" si="66"/>
        <v>week 2/15</v>
      </c>
      <c r="L517" s="83">
        <f t="shared" si="69"/>
        <v>0</v>
      </c>
      <c r="M517" s="83">
        <f t="shared" si="70"/>
        <v>1.9628461268839819</v>
      </c>
      <c r="N517" s="83">
        <f t="shared" si="71"/>
        <v>5.3943789664551227</v>
      </c>
      <c r="O517" s="83">
        <f t="shared" si="72"/>
        <v>11.791237113402062</v>
      </c>
      <c r="P517" s="83">
        <f t="shared" si="68"/>
        <v>5.8842866535174227</v>
      </c>
    </row>
    <row r="518" spans="2:16" x14ac:dyDescent="0.15">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7"/>
        <v>5.3090072320841548</v>
      </c>
      <c r="K518" s="54" t="str">
        <f t="shared" si="66"/>
        <v>week 3/15</v>
      </c>
      <c r="L518" s="83">
        <f t="shared" si="69"/>
        <v>0</v>
      </c>
      <c r="M518" s="83">
        <f t="shared" si="70"/>
        <v>1.5422362425517</v>
      </c>
      <c r="N518" s="83">
        <f t="shared" si="71"/>
        <v>5.1677243880326387</v>
      </c>
      <c r="O518" s="83">
        <f t="shared" si="72"/>
        <v>10.631443298969073</v>
      </c>
      <c r="P518" s="83">
        <f t="shared" si="68"/>
        <v>5.3090072320841548</v>
      </c>
    </row>
    <row r="519" spans="2:16" x14ac:dyDescent="0.15">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7"/>
        <v>5.9500328731097962</v>
      </c>
      <c r="K519" s="54" t="str">
        <f t="shared" si="66"/>
        <v>week 4/15</v>
      </c>
      <c r="L519" s="83">
        <f t="shared" si="69"/>
        <v>0</v>
      </c>
      <c r="M519" s="83">
        <f t="shared" si="70"/>
        <v>2.1030494216614093</v>
      </c>
      <c r="N519" s="83">
        <f t="shared" si="71"/>
        <v>5.4397098821396188</v>
      </c>
      <c r="O519" s="83">
        <f t="shared" si="72"/>
        <v>11.726804123711339</v>
      </c>
      <c r="P519" s="83">
        <f t="shared" si="68"/>
        <v>5.9500328731097962</v>
      </c>
    </row>
    <row r="520" spans="2:16" x14ac:dyDescent="0.15">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7"/>
        <v>5.3911900065746217</v>
      </c>
      <c r="K520" s="54" t="str">
        <f t="shared" si="66"/>
        <v>week 5/15</v>
      </c>
      <c r="L520" s="83">
        <f t="shared" si="69"/>
        <v>0</v>
      </c>
      <c r="M520" s="83">
        <f t="shared" si="70"/>
        <v>1.9277953031896251</v>
      </c>
      <c r="N520" s="83">
        <f t="shared" si="71"/>
        <v>5.0770625566636447</v>
      </c>
      <c r="O520" s="83">
        <f t="shared" si="72"/>
        <v>10.373711340206187</v>
      </c>
      <c r="P520" s="83">
        <f t="shared" si="68"/>
        <v>5.3911900065746217</v>
      </c>
    </row>
    <row r="521" spans="2:16" x14ac:dyDescent="0.15">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7"/>
        <v>5.4569362261669951</v>
      </c>
      <c r="K521" s="54" t="str">
        <f t="shared" si="66"/>
        <v>week 6/15</v>
      </c>
      <c r="L521" s="83">
        <f t="shared" si="69"/>
        <v>0</v>
      </c>
      <c r="M521" s="83">
        <f t="shared" si="70"/>
        <v>1.8927444794952681</v>
      </c>
      <c r="N521" s="83">
        <f t="shared" si="71"/>
        <v>5.1223934723481417</v>
      </c>
      <c r="O521" s="83">
        <f t="shared" si="72"/>
        <v>10.631443298969073</v>
      </c>
      <c r="P521" s="83">
        <f t="shared" si="68"/>
        <v>5.4569362261669951</v>
      </c>
    </row>
    <row r="522" spans="2:16" x14ac:dyDescent="0.15">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7"/>
        <v>5.4076265614727159</v>
      </c>
      <c r="K522" s="54" t="str">
        <f t="shared" si="66"/>
        <v>week 7/15</v>
      </c>
      <c r="L522" s="83">
        <f t="shared" si="69"/>
        <v>0</v>
      </c>
      <c r="M522" s="83">
        <f t="shared" si="70"/>
        <v>1.8927444794952681</v>
      </c>
      <c r="N522" s="83">
        <f t="shared" si="71"/>
        <v>5.3943789664551227</v>
      </c>
      <c r="O522" s="83">
        <f t="shared" si="72"/>
        <v>10.051546391752577</v>
      </c>
      <c r="P522" s="83">
        <f t="shared" si="68"/>
        <v>5.4076265614727159</v>
      </c>
    </row>
    <row r="523" spans="2:16" x14ac:dyDescent="0.15">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7"/>
        <v>6.2952005259697579</v>
      </c>
      <c r="K523" s="54" t="str">
        <f t="shared" si="66"/>
        <v>week 8/15</v>
      </c>
      <c r="L523" s="83">
        <f t="shared" si="69"/>
        <v>0</v>
      </c>
      <c r="M523" s="83">
        <f t="shared" si="70"/>
        <v>2.6638626007711181</v>
      </c>
      <c r="N523" s="83">
        <f t="shared" si="71"/>
        <v>6.5729827742520399</v>
      </c>
      <c r="O523" s="83">
        <f t="shared" si="72"/>
        <v>10.438144329896907</v>
      </c>
      <c r="P523" s="83">
        <f t="shared" si="68"/>
        <v>6.2952005259697579</v>
      </c>
    </row>
    <row r="524" spans="2:16" x14ac:dyDescent="0.15">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7"/>
        <v>6.0815253122945432</v>
      </c>
      <c r="K524" s="54" t="str">
        <f t="shared" si="66"/>
        <v>week 9/15</v>
      </c>
      <c r="L524" s="83">
        <f t="shared" si="69"/>
        <v>0</v>
      </c>
      <c r="M524" s="83">
        <f t="shared" si="70"/>
        <v>1.7525411847178409</v>
      </c>
      <c r="N524" s="83">
        <f t="shared" si="71"/>
        <v>7.615593834995467</v>
      </c>
      <c r="O524" s="83">
        <f t="shared" si="72"/>
        <v>9.7938144329896915</v>
      </c>
      <c r="P524" s="83">
        <f t="shared" si="68"/>
        <v>6.0815253122945432</v>
      </c>
    </row>
    <row r="525" spans="2:16" x14ac:dyDescent="0.15">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7"/>
        <v>5.6213017751479288</v>
      </c>
      <c r="K525" s="54" t="str">
        <f t="shared" si="66"/>
        <v>week 10/15</v>
      </c>
      <c r="L525" s="83">
        <f t="shared" ref="L525:L547" si="73">C525/2255*100</f>
        <v>0.31042128603104213</v>
      </c>
      <c r="M525" s="83">
        <f t="shared" ref="M525:M547" si="74">D525/2875*100</f>
        <v>2.2608695652173916</v>
      </c>
      <c r="N525" s="83">
        <f t="shared" ref="N525:N547" si="75">E525/2432*100</f>
        <v>4.8930921052631584</v>
      </c>
      <c r="O525" s="83">
        <f t="shared" ref="O525:O547" si="76">F525/1585*100</f>
        <v>9.5268138801261824</v>
      </c>
      <c r="P525" s="83">
        <f t="shared" ref="P525:P547" si="77">I525/9147*100</f>
        <v>3.7389307969826175</v>
      </c>
    </row>
    <row r="526" spans="2:16" x14ac:dyDescent="0.15">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7"/>
        <v>5.7199211045364891</v>
      </c>
      <c r="K526" s="54" t="str">
        <f t="shared" si="66"/>
        <v>week 11/15</v>
      </c>
      <c r="L526" s="83">
        <f t="shared" si="73"/>
        <v>0.88691796008869184</v>
      </c>
      <c r="M526" s="83">
        <f t="shared" si="74"/>
        <v>2.3652173913043479</v>
      </c>
      <c r="N526" s="83">
        <f t="shared" si="75"/>
        <v>4.1529605263157894</v>
      </c>
      <c r="O526" s="83">
        <f t="shared" si="76"/>
        <v>10.031545741324921</v>
      </c>
      <c r="P526" s="83">
        <f t="shared" si="77"/>
        <v>3.8045260741226632</v>
      </c>
    </row>
    <row r="527" spans="2:16" x14ac:dyDescent="0.15">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7"/>
        <v>5.9500328731097962</v>
      </c>
      <c r="K527" s="54" t="str">
        <f t="shared" si="66"/>
        <v>week 12/15</v>
      </c>
      <c r="L527" s="83">
        <f t="shared" si="73"/>
        <v>0.48780487804878048</v>
      </c>
      <c r="M527" s="83">
        <f t="shared" si="74"/>
        <v>2.1217391304347828</v>
      </c>
      <c r="N527" s="83">
        <f t="shared" si="75"/>
        <v>3.7006578947368416</v>
      </c>
      <c r="O527" s="83">
        <f t="shared" si="76"/>
        <v>12.618296529968454</v>
      </c>
      <c r="P527" s="83">
        <f t="shared" si="77"/>
        <v>3.9575817207827706</v>
      </c>
    </row>
    <row r="528" spans="2:16" x14ac:dyDescent="0.15">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7"/>
        <v>5.6213017751479288</v>
      </c>
      <c r="K528" s="54" t="str">
        <f t="shared" si="66"/>
        <v>week 13/15</v>
      </c>
      <c r="L528" s="83">
        <f t="shared" si="73"/>
        <v>0.75388026607538805</v>
      </c>
      <c r="M528" s="83">
        <f t="shared" si="74"/>
        <v>1.7739130434782608</v>
      </c>
      <c r="N528" s="83">
        <f t="shared" si="75"/>
        <v>3.6595394736842106</v>
      </c>
      <c r="O528" s="83">
        <f t="shared" si="76"/>
        <v>11.67192429022082</v>
      </c>
      <c r="P528" s="83">
        <f t="shared" si="77"/>
        <v>3.7389307969826175</v>
      </c>
    </row>
    <row r="529" spans="2:16" x14ac:dyDescent="0.15">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7"/>
        <v>5.0788954635108485</v>
      </c>
      <c r="K529" s="54" t="str">
        <f t="shared" si="66"/>
        <v>week 14/15</v>
      </c>
      <c r="L529" s="83">
        <f t="shared" si="73"/>
        <v>0.70953436807095338</v>
      </c>
      <c r="M529" s="83">
        <f t="shared" si="74"/>
        <v>1.6695652173913043</v>
      </c>
      <c r="N529" s="83">
        <f t="shared" si="75"/>
        <v>3.7006578947368416</v>
      </c>
      <c r="O529" s="83">
        <f t="shared" si="76"/>
        <v>9.7791798107255516</v>
      </c>
      <c r="P529" s="83">
        <f t="shared" si="77"/>
        <v>3.3781567727123645</v>
      </c>
    </row>
    <row r="530" spans="2:16" x14ac:dyDescent="0.15">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7"/>
        <v>5.851413543721236</v>
      </c>
      <c r="K530" s="54" t="str">
        <f t="shared" si="66"/>
        <v>week 15/15</v>
      </c>
      <c r="L530" s="83">
        <f t="shared" si="73"/>
        <v>0.88691796008869184</v>
      </c>
      <c r="M530" s="83">
        <f t="shared" si="74"/>
        <v>1.7739130434782608</v>
      </c>
      <c r="N530" s="83">
        <f t="shared" si="75"/>
        <v>4.6875</v>
      </c>
      <c r="O530" s="83">
        <f t="shared" si="76"/>
        <v>10.788643533123029</v>
      </c>
      <c r="P530" s="83">
        <f t="shared" si="77"/>
        <v>3.8919864436427245</v>
      </c>
    </row>
    <row r="531" spans="2:16" x14ac:dyDescent="0.15">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7"/>
        <v>5.1610782380013145</v>
      </c>
      <c r="K531" s="54" t="str">
        <f t="shared" si="66"/>
        <v>week 16/15</v>
      </c>
      <c r="L531" s="83">
        <f t="shared" si="73"/>
        <v>0.48780487804878048</v>
      </c>
      <c r="M531" s="83">
        <f t="shared" si="74"/>
        <v>2.2956521739130435</v>
      </c>
      <c r="N531" s="83">
        <f t="shared" si="75"/>
        <v>3.8651315789473686</v>
      </c>
      <c r="O531" s="83">
        <f t="shared" si="76"/>
        <v>9.0220820189274455</v>
      </c>
      <c r="P531" s="83">
        <f t="shared" si="77"/>
        <v>3.4328195036624027</v>
      </c>
    </row>
    <row r="532" spans="2:16" x14ac:dyDescent="0.15">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7"/>
        <v>5.0131492439184742</v>
      </c>
      <c r="K532" s="54" t="str">
        <f t="shared" si="66"/>
        <v>week 17/15</v>
      </c>
      <c r="L532" s="83">
        <f t="shared" si="73"/>
        <v>0.57649667405764971</v>
      </c>
      <c r="M532" s="83">
        <f t="shared" si="74"/>
        <v>1.3565217391304347</v>
      </c>
      <c r="N532" s="83">
        <f t="shared" si="75"/>
        <v>4.1940789473684212</v>
      </c>
      <c r="O532" s="83">
        <f t="shared" si="76"/>
        <v>7.823343848580441</v>
      </c>
      <c r="P532" s="83">
        <f t="shared" si="77"/>
        <v>3.334426587952334</v>
      </c>
    </row>
    <row r="533" spans="2:16" x14ac:dyDescent="0.15">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7"/>
        <v>4.9967126890203817</v>
      </c>
      <c r="K533" s="54" t="str">
        <f t="shared" si="66"/>
        <v>week 18/15</v>
      </c>
      <c r="L533" s="83">
        <f t="shared" si="73"/>
        <v>0.62084257206208426</v>
      </c>
      <c r="M533" s="83">
        <f t="shared" si="74"/>
        <v>1.4956521739130435</v>
      </c>
      <c r="N533" s="83">
        <f t="shared" si="75"/>
        <v>3.3305921052631584</v>
      </c>
      <c r="O533" s="83">
        <f t="shared" si="76"/>
        <v>9.0220820189274455</v>
      </c>
      <c r="P533" s="83">
        <f t="shared" si="77"/>
        <v>3.3234940417623267</v>
      </c>
    </row>
    <row r="534" spans="2:16" x14ac:dyDescent="0.15">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7"/>
        <v>5.2103879026955946</v>
      </c>
      <c r="K534" s="54" t="str">
        <f t="shared" si="66"/>
        <v>week 19/15</v>
      </c>
      <c r="L534" s="83">
        <f t="shared" si="73"/>
        <v>0.70953436807095338</v>
      </c>
      <c r="M534" s="83">
        <f t="shared" si="74"/>
        <v>1.5304347826086957</v>
      </c>
      <c r="N534" s="83">
        <f t="shared" si="75"/>
        <v>3.5773026315789469</v>
      </c>
      <c r="O534" s="83">
        <f t="shared" si="76"/>
        <v>8.3911671924290214</v>
      </c>
      <c r="P534" s="83">
        <f t="shared" si="77"/>
        <v>3.4656171422324258</v>
      </c>
    </row>
    <row r="535" spans="2:16" x14ac:dyDescent="0.15">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7"/>
        <v>5.3254437869822491</v>
      </c>
      <c r="K535" s="54" t="str">
        <f t="shared" si="66"/>
        <v>week 20/15</v>
      </c>
      <c r="L535" s="83">
        <f t="shared" si="73"/>
        <v>0.88691796008869184</v>
      </c>
      <c r="M535" s="83">
        <f t="shared" si="74"/>
        <v>1.7043478260869567</v>
      </c>
      <c r="N535" s="83">
        <f t="shared" si="75"/>
        <v>3.4950657894736845</v>
      </c>
      <c r="O535" s="83">
        <f t="shared" si="76"/>
        <v>8.5804416403785488</v>
      </c>
      <c r="P535" s="83">
        <f t="shared" si="77"/>
        <v>3.5421449655624797</v>
      </c>
    </row>
    <row r="536" spans="2:16" x14ac:dyDescent="0.15">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7"/>
        <v>5.2432610124917813</v>
      </c>
      <c r="K536" s="54" t="str">
        <f t="shared" si="66"/>
        <v>week 21/15</v>
      </c>
      <c r="L536" s="83">
        <f t="shared" si="73"/>
        <v>0.57649667405764971</v>
      </c>
      <c r="M536" s="83">
        <f t="shared" si="74"/>
        <v>1.2521739130434784</v>
      </c>
      <c r="N536" s="83">
        <f t="shared" si="75"/>
        <v>4.2351973684210531</v>
      </c>
      <c r="O536" s="83">
        <f t="shared" si="76"/>
        <v>8.5804416403785488</v>
      </c>
      <c r="P536" s="83">
        <f t="shared" si="77"/>
        <v>3.4874822346124414</v>
      </c>
    </row>
    <row r="537" spans="2:16" x14ac:dyDescent="0.15">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7"/>
        <v>5.1282051282051277</v>
      </c>
      <c r="K537" s="54" t="str">
        <f t="shared" si="66"/>
        <v>week 22/15</v>
      </c>
      <c r="L537" s="83">
        <f t="shared" si="73"/>
        <v>0.53215077605321504</v>
      </c>
      <c r="M537" s="83">
        <f t="shared" si="74"/>
        <v>1.3217391304347827</v>
      </c>
      <c r="N537" s="83">
        <f t="shared" si="75"/>
        <v>3.9473684210526314</v>
      </c>
      <c r="O537" s="83">
        <f t="shared" si="76"/>
        <v>8.3911671924290214</v>
      </c>
      <c r="P537" s="83">
        <f t="shared" si="77"/>
        <v>3.4109544112823875</v>
      </c>
    </row>
    <row r="538" spans="2:16" x14ac:dyDescent="0.15">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7"/>
        <v>5.095332018408941</v>
      </c>
      <c r="K538" s="54" t="str">
        <f t="shared" si="66"/>
        <v>week 23/15</v>
      </c>
      <c r="L538" s="83">
        <f t="shared" si="73"/>
        <v>0.53215077605321504</v>
      </c>
      <c r="M538" s="83">
        <f t="shared" si="74"/>
        <v>1.008695652173913</v>
      </c>
      <c r="N538" s="83">
        <f t="shared" si="75"/>
        <v>3.90625</v>
      </c>
      <c r="O538" s="83">
        <f t="shared" si="76"/>
        <v>8.3280757097791795</v>
      </c>
      <c r="P538" s="83">
        <f t="shared" si="77"/>
        <v>3.3890893189023727</v>
      </c>
    </row>
    <row r="539" spans="2:16" x14ac:dyDescent="0.15">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7"/>
        <v>5.2925706771860623</v>
      </c>
      <c r="K539" s="54" t="str">
        <f t="shared" si="66"/>
        <v>week 24/15</v>
      </c>
      <c r="L539" s="83">
        <f t="shared" si="73"/>
        <v>0.44345898004434592</v>
      </c>
      <c r="M539" s="83">
        <f t="shared" si="74"/>
        <v>1.3565217391304347</v>
      </c>
      <c r="N539" s="83">
        <f t="shared" si="75"/>
        <v>3.9884868421052633</v>
      </c>
      <c r="O539" s="83">
        <f t="shared" si="76"/>
        <v>8.89589905362776</v>
      </c>
      <c r="P539" s="83">
        <f t="shared" si="77"/>
        <v>3.5202798731824645</v>
      </c>
    </row>
    <row r="540" spans="2:16" x14ac:dyDescent="0.15">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7"/>
        <v>5.0788954635108485</v>
      </c>
      <c r="K540" s="54" t="str">
        <f t="shared" si="66"/>
        <v>week 25/15</v>
      </c>
      <c r="L540" s="83">
        <f t="shared" si="73"/>
        <v>0.48780487804878048</v>
      </c>
      <c r="M540" s="83">
        <f t="shared" si="74"/>
        <v>1.3565217391304347</v>
      </c>
      <c r="N540" s="83">
        <f t="shared" si="75"/>
        <v>3.2483552631578947</v>
      </c>
      <c r="O540" s="83">
        <f t="shared" si="76"/>
        <v>10.094637223974763</v>
      </c>
      <c r="P540" s="83">
        <f t="shared" si="77"/>
        <v>3.3781567727123645</v>
      </c>
    </row>
    <row r="541" spans="2:16" x14ac:dyDescent="0.15">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7"/>
        <v>4.6679815910585143</v>
      </c>
      <c r="K541" s="54" t="str">
        <f t="shared" si="66"/>
        <v>week 26/15</v>
      </c>
      <c r="L541" s="83">
        <f t="shared" si="73"/>
        <v>0.44345898004434592</v>
      </c>
      <c r="M541" s="83">
        <f t="shared" si="74"/>
        <v>1.6695652173913043</v>
      </c>
      <c r="N541" s="83">
        <f t="shared" si="75"/>
        <v>3.4950657894736845</v>
      </c>
      <c r="O541" s="83">
        <f t="shared" si="76"/>
        <v>8.4542586750788651</v>
      </c>
      <c r="P541" s="83">
        <f t="shared" si="77"/>
        <v>3.1048431179621736</v>
      </c>
    </row>
    <row r="542" spans="2:16" x14ac:dyDescent="0.15">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8">I542/6084*100</f>
        <v>4.4378698224852071</v>
      </c>
      <c r="K542" s="54" t="str">
        <f t="shared" si="66"/>
        <v>week 27/15</v>
      </c>
      <c r="L542" s="83">
        <f t="shared" si="73"/>
        <v>1.9512195121951219</v>
      </c>
      <c r="M542" s="83">
        <f t="shared" si="74"/>
        <v>1.3217391304347827</v>
      </c>
      <c r="N542" s="83">
        <f t="shared" si="75"/>
        <v>2.5904605263157894</v>
      </c>
      <c r="O542" s="83">
        <f t="shared" si="76"/>
        <v>7.1293375394321759</v>
      </c>
      <c r="P542" s="83">
        <f t="shared" si="77"/>
        <v>2.9517874713020662</v>
      </c>
    </row>
    <row r="543" spans="2:16" x14ac:dyDescent="0.15">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8"/>
        <v>3.6489151873767258</v>
      </c>
      <c r="K543" s="54" t="str">
        <f t="shared" si="66"/>
        <v>week 28/15</v>
      </c>
      <c r="L543" s="83">
        <f t="shared" si="73"/>
        <v>1.0643015521064301</v>
      </c>
      <c r="M543" s="83">
        <f t="shared" si="74"/>
        <v>1.1478260869565218</v>
      </c>
      <c r="N543" s="83">
        <f t="shared" si="75"/>
        <v>1.9736842105263157</v>
      </c>
      <c r="O543" s="83">
        <f t="shared" si="76"/>
        <v>6.2460567823343842</v>
      </c>
      <c r="P543" s="83">
        <f t="shared" si="77"/>
        <v>2.4270252541816988</v>
      </c>
    </row>
    <row r="544" spans="2:16" x14ac:dyDescent="0.15">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8"/>
        <v>3.5831689677843523</v>
      </c>
      <c r="K544" s="54" t="str">
        <f t="shared" si="66"/>
        <v>week 29/15</v>
      </c>
      <c r="L544" s="83">
        <f t="shared" si="73"/>
        <v>1.1973392461197341</v>
      </c>
      <c r="M544" s="83">
        <f t="shared" si="74"/>
        <v>1.2173913043478262</v>
      </c>
      <c r="N544" s="83">
        <f t="shared" si="75"/>
        <v>2.0559210526315792</v>
      </c>
      <c r="O544" s="83">
        <f t="shared" si="76"/>
        <v>5.8675078864353312</v>
      </c>
      <c r="P544" s="83">
        <f t="shared" si="77"/>
        <v>2.3832950694216684</v>
      </c>
    </row>
    <row r="545" spans="2:16" x14ac:dyDescent="0.15">
      <c r="B545" s="54" t="s">
        <v>1170</v>
      </c>
      <c r="C545" s="84">
        <f>Brazil!C519+China!C633+'South Africa'!C423+Australia!C621+Indonesia!C461+India!C391+'WC Canada'!C114</f>
        <v>19</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8"/>
        <v>4.1584483892176198</v>
      </c>
      <c r="K545" s="54" t="str">
        <f t="shared" si="66"/>
        <v>week 30/15</v>
      </c>
      <c r="L545" s="83">
        <f t="shared" si="73"/>
        <v>0.84257206208425728</v>
      </c>
      <c r="M545" s="83">
        <f t="shared" si="74"/>
        <v>1.2869565217391303</v>
      </c>
      <c r="N545" s="83">
        <f t="shared" si="75"/>
        <v>3.4128289473684208</v>
      </c>
      <c r="O545" s="83">
        <f t="shared" si="76"/>
        <v>5.6151419558359628</v>
      </c>
      <c r="P545" s="83">
        <f t="shared" si="77"/>
        <v>2.7659341860719362</v>
      </c>
    </row>
    <row r="546" spans="2:16" x14ac:dyDescent="0.15">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8"/>
        <v>4.076265614727153</v>
      </c>
      <c r="K546" s="54" t="str">
        <f t="shared" si="66"/>
        <v>week 31/15</v>
      </c>
      <c r="L546" s="83">
        <f t="shared" si="73"/>
        <v>0.79822616407982261</v>
      </c>
      <c r="M546" s="83">
        <f t="shared" si="74"/>
        <v>1.7739130434782608</v>
      </c>
      <c r="N546" s="83">
        <f t="shared" si="75"/>
        <v>2.2615131578947367</v>
      </c>
      <c r="O546" s="83">
        <f t="shared" si="76"/>
        <v>7.066246056782334</v>
      </c>
      <c r="P546" s="83">
        <f t="shared" si="77"/>
        <v>2.7112714551218979</v>
      </c>
    </row>
    <row r="547" spans="2:16" x14ac:dyDescent="0.15">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8"/>
        <v>3.4023668639053253</v>
      </c>
      <c r="K547" s="54" t="str">
        <f t="shared" si="66"/>
        <v>week 32/15</v>
      </c>
      <c r="L547" s="83">
        <f t="shared" si="73"/>
        <v>0.26607538802660752</v>
      </c>
      <c r="M547" s="83">
        <f t="shared" si="74"/>
        <v>1.008695652173913</v>
      </c>
      <c r="N547" s="83">
        <f t="shared" si="75"/>
        <v>2.3848684210526319</v>
      </c>
      <c r="O547" s="83">
        <f t="shared" si="76"/>
        <v>6.624605678233439</v>
      </c>
      <c r="P547" s="83">
        <f t="shared" si="77"/>
        <v>2.2630370613315844</v>
      </c>
    </row>
    <row r="548" spans="2:16" x14ac:dyDescent="0.15">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9">I548/6084*100</f>
        <v>3.3201840894148584</v>
      </c>
      <c r="K548" s="54" t="str">
        <f t="shared" ref="K548:K569" si="80">B548</f>
        <v>week 33/15</v>
      </c>
      <c r="L548" s="83">
        <f t="shared" ref="L548:L569" si="81">C548/2255*100</f>
        <v>1.2860310421286032</v>
      </c>
      <c r="M548" s="83">
        <f t="shared" ref="M548:M569" si="82">D548/2875*100</f>
        <v>1.2173913043478262</v>
      </c>
      <c r="N548" s="83">
        <f t="shared" ref="N548:N569" si="83">E548/2432*100</f>
        <v>2.919407894736842</v>
      </c>
      <c r="O548" s="83">
        <f t="shared" ref="O548:O569" si="84">F548/1585*100</f>
        <v>6.3722397476340689</v>
      </c>
      <c r="P548" s="83">
        <f t="shared" ref="P548:P569" si="85">I548/9147*100</f>
        <v>2.2083743303815457</v>
      </c>
    </row>
    <row r="549" spans="2:16" x14ac:dyDescent="0.15">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9"/>
        <v>4.076265614727153</v>
      </c>
      <c r="K549" s="54" t="str">
        <f t="shared" si="80"/>
        <v>week 34/15</v>
      </c>
      <c r="L549" s="83">
        <f t="shared" si="81"/>
        <v>1.2860310421286032</v>
      </c>
      <c r="M549" s="83">
        <f t="shared" si="82"/>
        <v>1.2173913043478262</v>
      </c>
      <c r="N549" s="83">
        <f t="shared" si="83"/>
        <v>2.919407894736842</v>
      </c>
      <c r="O549" s="83">
        <f t="shared" si="84"/>
        <v>6.3722397476340689</v>
      </c>
      <c r="P549" s="83">
        <f t="shared" si="85"/>
        <v>2.7112714551218979</v>
      </c>
    </row>
    <row r="550" spans="2:16" x14ac:dyDescent="0.15">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9"/>
        <v>3.6653517422748196</v>
      </c>
      <c r="K550" s="54" t="str">
        <f t="shared" si="80"/>
        <v>week 35/15</v>
      </c>
      <c r="L550" s="83">
        <f t="shared" si="81"/>
        <v>0.93126385809312651</v>
      </c>
      <c r="M550" s="83">
        <f t="shared" si="82"/>
        <v>1.1130434782608696</v>
      </c>
      <c r="N550" s="83">
        <f t="shared" si="83"/>
        <v>2.34375</v>
      </c>
      <c r="O550" s="83">
        <f t="shared" si="84"/>
        <v>6.6876971608832809</v>
      </c>
      <c r="P550" s="83">
        <f t="shared" si="85"/>
        <v>2.4379578003717066</v>
      </c>
    </row>
    <row r="551" spans="2:16" x14ac:dyDescent="0.15">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9"/>
        <v>3.9119000657462197</v>
      </c>
      <c r="K551" s="54" t="str">
        <f t="shared" si="80"/>
        <v>week 36/15</v>
      </c>
      <c r="L551" s="83">
        <f t="shared" si="81"/>
        <v>1.0199556541019956</v>
      </c>
      <c r="M551" s="83">
        <f t="shared" si="82"/>
        <v>1.4260869565217391</v>
      </c>
      <c r="N551" s="83">
        <f t="shared" si="83"/>
        <v>2.2203947368421053</v>
      </c>
      <c r="O551" s="83">
        <f t="shared" si="84"/>
        <v>6.1829652996845423</v>
      </c>
      <c r="P551" s="83">
        <f t="shared" si="85"/>
        <v>2.6019459932218214</v>
      </c>
    </row>
    <row r="552" spans="2:16" x14ac:dyDescent="0.15">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9"/>
        <v>3.5667324128862585</v>
      </c>
      <c r="K552" s="54" t="str">
        <f t="shared" si="80"/>
        <v>week 37/15</v>
      </c>
      <c r="L552" s="83">
        <f t="shared" si="81"/>
        <v>0.48780487804878048</v>
      </c>
      <c r="M552" s="83">
        <f t="shared" si="82"/>
        <v>1.2173913043478262</v>
      </c>
      <c r="N552" s="83">
        <f t="shared" si="83"/>
        <v>1.8503289473684208</v>
      </c>
      <c r="O552" s="83">
        <f t="shared" si="84"/>
        <v>6.9400630914826493</v>
      </c>
      <c r="P552" s="83">
        <f t="shared" si="85"/>
        <v>2.3723625232316605</v>
      </c>
    </row>
    <row r="553" spans="2:16" x14ac:dyDescent="0.15">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9"/>
        <v>3.8461538461538463</v>
      </c>
      <c r="K553" s="54" t="str">
        <f t="shared" si="80"/>
        <v>week 38/15</v>
      </c>
      <c r="L553" s="83">
        <f t="shared" si="81"/>
        <v>0.79822616407982261</v>
      </c>
      <c r="M553" s="83">
        <f t="shared" si="82"/>
        <v>1.0434782608695654</v>
      </c>
      <c r="N553" s="83">
        <f t="shared" si="83"/>
        <v>2.3026315789473681</v>
      </c>
      <c r="O553" s="83">
        <f t="shared" si="84"/>
        <v>6.8769716088328074</v>
      </c>
      <c r="P553" s="83">
        <f t="shared" si="85"/>
        <v>2.5582158084617905</v>
      </c>
    </row>
    <row r="554" spans="2:16" x14ac:dyDescent="0.15">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9"/>
        <v>3.8625904010519392</v>
      </c>
      <c r="K554" s="54" t="str">
        <f t="shared" si="80"/>
        <v>week 39/15</v>
      </c>
      <c r="L554" s="83">
        <f t="shared" si="81"/>
        <v>0.70953436807095338</v>
      </c>
      <c r="M554" s="83">
        <f t="shared" si="82"/>
        <v>1.6695652173913043</v>
      </c>
      <c r="N554" s="83">
        <f t="shared" si="83"/>
        <v>2.0559210526315792</v>
      </c>
      <c r="O554" s="83">
        <f t="shared" si="84"/>
        <v>6.7507886435331237</v>
      </c>
      <c r="P554" s="83">
        <f t="shared" si="85"/>
        <v>2.5691483546517984</v>
      </c>
    </row>
    <row r="555" spans="2:16" x14ac:dyDescent="0.15">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9"/>
        <v>3.2051282051282048</v>
      </c>
      <c r="K555" s="54" t="str">
        <f t="shared" si="80"/>
        <v>week 40/15</v>
      </c>
      <c r="L555" s="83">
        <f t="shared" si="81"/>
        <v>0.26607538802660752</v>
      </c>
      <c r="M555" s="83">
        <f t="shared" si="82"/>
        <v>1.008695652173913</v>
      </c>
      <c r="N555" s="83">
        <f t="shared" si="83"/>
        <v>2.5082236842105265</v>
      </c>
      <c r="O555" s="83">
        <f t="shared" si="84"/>
        <v>5.2365930599369088</v>
      </c>
      <c r="P555" s="83">
        <f t="shared" si="85"/>
        <v>2.1318465070514923</v>
      </c>
    </row>
    <row r="556" spans="2:16" x14ac:dyDescent="0.15">
      <c r="B556" s="54" t="s">
        <v>1210</v>
      </c>
      <c r="C556" s="84">
        <f>Brazil!C530+China!C644+'South Africa'!C434+Australia!C632+Indonesia!C472+India!C402+'WC Canada'!C125</f>
        <v>13</v>
      </c>
      <c r="D556" s="84">
        <f>Brazil!D530+China!D644+'South Africa'!D434+Australia!D632+Indonesia!D472+India!D402+'WC Canada'!D125</f>
        <v>22</v>
      </c>
      <c r="E556" s="84">
        <f>Brazil!E530+China!E644+'South Africa'!E434+Australia!E632+Indonesia!E472+India!E402+'WC Canada'!E125</f>
        <v>46</v>
      </c>
      <c r="F556" s="84">
        <f>Brazil!F530+China!F644+'South Africa'!F434+Australia!F632+Indonesia!F472+India!F402+'WC Canada'!F125</f>
        <v>84</v>
      </c>
      <c r="G556" s="84">
        <f>Brazil!G530+Australia!G632</f>
        <v>11</v>
      </c>
      <c r="H556" s="84">
        <f>Brazil!H530+Australia!H632</f>
        <v>9</v>
      </c>
      <c r="I556" s="84">
        <f>Brazil!I530+China!G644+'South Africa'!G434+Australia!I632+Indonesia!G472+India!G402+'WC Canada'!G125</f>
        <v>185</v>
      </c>
      <c r="J556" s="83">
        <f t="shared" si="79"/>
        <v>3.0407626561472716</v>
      </c>
      <c r="K556" s="54" t="str">
        <f t="shared" si="80"/>
        <v>week 41/15</v>
      </c>
      <c r="L556" s="83">
        <f t="shared" si="81"/>
        <v>0.57649667405764971</v>
      </c>
      <c r="M556" s="83">
        <f t="shared" si="82"/>
        <v>0.76521739130434785</v>
      </c>
      <c r="N556" s="83">
        <f t="shared" si="83"/>
        <v>1.8914473684210527</v>
      </c>
      <c r="O556" s="83">
        <f t="shared" si="84"/>
        <v>5.2996845425867507</v>
      </c>
      <c r="P556" s="83">
        <f t="shared" si="85"/>
        <v>2.0225210451514157</v>
      </c>
    </row>
    <row r="557" spans="2:16" x14ac:dyDescent="0.15">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9"/>
        <v>3.8297172912557529</v>
      </c>
      <c r="K557" s="54" t="str">
        <f t="shared" si="80"/>
        <v>week 42/15</v>
      </c>
      <c r="L557" s="83">
        <f t="shared" si="81"/>
        <v>0.70953436807095338</v>
      </c>
      <c r="M557" s="83">
        <f t="shared" si="82"/>
        <v>1.6</v>
      </c>
      <c r="N557" s="83">
        <f t="shared" si="83"/>
        <v>2.6315789473684208</v>
      </c>
      <c r="O557" s="83">
        <f t="shared" si="84"/>
        <v>5.8044164037854884</v>
      </c>
      <c r="P557" s="83">
        <f t="shared" si="85"/>
        <v>2.5472832622717831</v>
      </c>
    </row>
    <row r="558" spans="2:16" x14ac:dyDescent="0.15">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9"/>
        <v>4.0598290598290596</v>
      </c>
      <c r="K558" s="54" t="str">
        <f t="shared" si="80"/>
        <v>week 43/15</v>
      </c>
      <c r="L558" s="83">
        <f t="shared" si="81"/>
        <v>0.66518847006651882</v>
      </c>
      <c r="M558" s="83">
        <f t="shared" si="82"/>
        <v>1.3217391304347827</v>
      </c>
      <c r="N558" s="83">
        <f t="shared" si="83"/>
        <v>2.6726973684210527</v>
      </c>
      <c r="O558" s="83">
        <f t="shared" si="84"/>
        <v>6.7507886435331237</v>
      </c>
      <c r="P558" s="83">
        <f t="shared" si="85"/>
        <v>2.7003389089318901</v>
      </c>
    </row>
    <row r="559" spans="2:16" x14ac:dyDescent="0.15">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9"/>
        <v>3.8297172912557529</v>
      </c>
      <c r="K559" s="54" t="str">
        <f t="shared" si="80"/>
        <v>week 44/15</v>
      </c>
      <c r="L559" s="83">
        <f t="shared" si="81"/>
        <v>0.84257206208425728</v>
      </c>
      <c r="M559" s="83">
        <f t="shared" si="82"/>
        <v>1.3913043478260869</v>
      </c>
      <c r="N559" s="83">
        <f t="shared" si="83"/>
        <v>2.3026315789473681</v>
      </c>
      <c r="O559" s="83">
        <f t="shared" si="84"/>
        <v>6.4984227129337544</v>
      </c>
      <c r="P559" s="83">
        <f t="shared" si="85"/>
        <v>2.5472832622717831</v>
      </c>
    </row>
    <row r="560" spans="2:16" x14ac:dyDescent="0.15">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9"/>
        <v>3.4516765285996058</v>
      </c>
      <c r="K560" s="54" t="str">
        <f t="shared" si="80"/>
        <v>week 45/15</v>
      </c>
      <c r="L560" s="83">
        <f t="shared" si="81"/>
        <v>0.70953436807095338</v>
      </c>
      <c r="M560" s="83">
        <f t="shared" si="82"/>
        <v>0.90434782608695641</v>
      </c>
      <c r="N560" s="83">
        <f t="shared" si="83"/>
        <v>2.34375</v>
      </c>
      <c r="O560" s="83">
        <f t="shared" si="84"/>
        <v>6.1829652996845423</v>
      </c>
      <c r="P560" s="83">
        <f t="shared" si="85"/>
        <v>2.295834699901607</v>
      </c>
    </row>
    <row r="561" spans="2:16" x14ac:dyDescent="0.15">
      <c r="B561" s="54" t="s">
        <v>1223</v>
      </c>
      <c r="C561" s="84">
        <f>Brazil!C535+China!C649+'South Africa'!C439+Australia!C637+Indonesia!C477+India!C407+'WC Canada'!C155</f>
        <v>18</v>
      </c>
      <c r="D561" s="84">
        <f>Brazil!D535+China!D649+'South Africa'!D439+Australia!D637+Indonesia!D477+India!D407+'WC Canada'!D155</f>
        <v>26</v>
      </c>
      <c r="E561" s="84">
        <f>Brazil!E535+China!E649+'South Africa'!E439+Australia!E637+Indonesia!E477+India!E407+'WC Canada'!E155</f>
        <v>56</v>
      </c>
      <c r="F561" s="84">
        <f>Brazil!F535+China!F649+'South Africa'!F439+Australia!F637+Indonesia!F477+India!F407+'WC Canada'!F155</f>
        <v>103</v>
      </c>
      <c r="G561" s="84">
        <f>Brazil!G535+Australia!G637</f>
        <v>11</v>
      </c>
      <c r="H561" s="84">
        <f>Brazil!H535+Australia!H637</f>
        <v>6</v>
      </c>
      <c r="I561" s="84">
        <f>Brazil!I535+China!G649+'South Africa'!G439+Australia!I637+Indonesia!G477+India!G407+'WC Canada'!G155</f>
        <v>219</v>
      </c>
      <c r="J561" s="83">
        <f t="shared" si="79"/>
        <v>3.5996055226824462</v>
      </c>
      <c r="K561" s="54" t="str">
        <f t="shared" si="80"/>
        <v>week 46/15</v>
      </c>
      <c r="L561" s="83">
        <f t="shared" si="81"/>
        <v>0.79822616407982261</v>
      </c>
      <c r="M561" s="83">
        <f t="shared" si="82"/>
        <v>0.90434782608695641</v>
      </c>
      <c r="N561" s="83">
        <f t="shared" si="83"/>
        <v>2.3026315789473681</v>
      </c>
      <c r="O561" s="83">
        <f t="shared" si="84"/>
        <v>6.4984227129337544</v>
      </c>
      <c r="P561" s="83">
        <f t="shared" si="85"/>
        <v>2.3942276156116762</v>
      </c>
    </row>
    <row r="562" spans="2:16" x14ac:dyDescent="0.15">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9"/>
        <v>4.2241946088099933</v>
      </c>
      <c r="K562" s="54" t="str">
        <f t="shared" si="80"/>
        <v>week 47/15</v>
      </c>
      <c r="L562" s="83">
        <f t="shared" si="81"/>
        <v>0.84257206208425728</v>
      </c>
      <c r="M562" s="83">
        <f t="shared" si="82"/>
        <v>1.8782608695652174</v>
      </c>
      <c r="N562" s="83">
        <f t="shared" si="83"/>
        <v>2.2203947368421053</v>
      </c>
      <c r="O562" s="83">
        <f t="shared" si="84"/>
        <v>6.9400630914826493</v>
      </c>
      <c r="P562" s="83">
        <f t="shared" si="85"/>
        <v>2.8096643708319666</v>
      </c>
    </row>
    <row r="563" spans="2:16" x14ac:dyDescent="0.15">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4</v>
      </c>
      <c r="H563" s="84">
        <f>Brazil!H537+Australia!H639</f>
        <v>10</v>
      </c>
      <c r="I563" s="84">
        <f>Brazil!I537+China!G651+'South Africa'!G441+Australia!I639+Indonesia!G479+India!G409+'WC Canada'!G132</f>
        <v>266</v>
      </c>
      <c r="J563" s="83">
        <f t="shared" si="79"/>
        <v>4.3721236028928336</v>
      </c>
      <c r="K563" s="54" t="str">
        <f t="shared" si="80"/>
        <v>week 48/15</v>
      </c>
      <c r="L563" s="83">
        <f t="shared" si="81"/>
        <v>0.66518847006651882</v>
      </c>
      <c r="M563" s="83">
        <f t="shared" si="82"/>
        <v>1.6347826086956521</v>
      </c>
      <c r="N563" s="83">
        <f t="shared" si="83"/>
        <v>2.34375</v>
      </c>
      <c r="O563" s="83">
        <f t="shared" si="84"/>
        <v>7.823343848580441</v>
      </c>
      <c r="P563" s="83">
        <f t="shared" si="85"/>
        <v>2.9080572865420358</v>
      </c>
    </row>
    <row r="564" spans="2:16" x14ac:dyDescent="0.15">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9"/>
        <v>4.5036160420775806</v>
      </c>
      <c r="K564" s="54" t="str">
        <f t="shared" si="80"/>
        <v>week 49/15</v>
      </c>
      <c r="L564" s="83">
        <f t="shared" si="81"/>
        <v>1.2860310421286032</v>
      </c>
      <c r="M564" s="83">
        <f t="shared" si="82"/>
        <v>1.4260869565217391</v>
      </c>
      <c r="N564" s="83">
        <f t="shared" si="83"/>
        <v>2.3848684210526319</v>
      </c>
      <c r="O564" s="83">
        <f t="shared" si="84"/>
        <v>8.0126182965299684</v>
      </c>
      <c r="P564" s="83">
        <f t="shared" si="85"/>
        <v>2.9955176560620971</v>
      </c>
    </row>
    <row r="565" spans="2:16" x14ac:dyDescent="0.15">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9"/>
        <v>4.4049967126890204</v>
      </c>
      <c r="K565" s="54" t="str">
        <f t="shared" si="80"/>
        <v>week 50/15</v>
      </c>
      <c r="L565" s="83">
        <f t="shared" si="81"/>
        <v>0.97560975609756095</v>
      </c>
      <c r="M565" s="83">
        <f t="shared" si="82"/>
        <v>1.4956521739130435</v>
      </c>
      <c r="N565" s="83">
        <f t="shared" si="83"/>
        <v>2.0970394736842106</v>
      </c>
      <c r="O565" s="83">
        <f t="shared" si="84"/>
        <v>8.7066246056782326</v>
      </c>
      <c r="P565" s="83">
        <f t="shared" si="85"/>
        <v>2.929922378922051</v>
      </c>
    </row>
    <row r="566" spans="2:16" x14ac:dyDescent="0.15">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9"/>
        <v>4.3556870479947403</v>
      </c>
      <c r="K566" s="54" t="str">
        <f t="shared" si="80"/>
        <v>week 51/15</v>
      </c>
      <c r="L566" s="83">
        <f t="shared" si="81"/>
        <v>1.2860310421286032</v>
      </c>
      <c r="M566" s="83">
        <f t="shared" si="82"/>
        <v>1.5652173913043479</v>
      </c>
      <c r="N566" s="83">
        <f t="shared" si="83"/>
        <v>1.8914473684210527</v>
      </c>
      <c r="O566" s="83">
        <f t="shared" si="84"/>
        <v>7.823343848580441</v>
      </c>
      <c r="P566" s="83">
        <f t="shared" si="85"/>
        <v>2.8971247403520279</v>
      </c>
    </row>
    <row r="567" spans="2:16" x14ac:dyDescent="0.15">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9"/>
        <v>4.5364891518737673</v>
      </c>
      <c r="K567" s="54" t="str">
        <f t="shared" si="80"/>
        <v>week 52/15</v>
      </c>
      <c r="L567" s="83">
        <f t="shared" si="81"/>
        <v>0.79822616407982261</v>
      </c>
      <c r="M567" s="83">
        <f t="shared" si="82"/>
        <v>1.6</v>
      </c>
      <c r="N567" s="83">
        <f t="shared" si="83"/>
        <v>3.2894736842105261</v>
      </c>
      <c r="O567" s="83">
        <f t="shared" si="84"/>
        <v>7.8864353312302837</v>
      </c>
      <c r="P567" s="83">
        <f t="shared" si="85"/>
        <v>3.0173827484421123</v>
      </c>
    </row>
    <row r="568" spans="2:16" x14ac:dyDescent="0.15">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9"/>
        <v>4.3228139381985535</v>
      </c>
      <c r="K568" s="54" t="str">
        <f t="shared" si="80"/>
        <v>week 53/15</v>
      </c>
      <c r="L568" s="83">
        <f t="shared" si="81"/>
        <v>0.79822616407982261</v>
      </c>
      <c r="M568" s="83">
        <f t="shared" si="82"/>
        <v>1.9130434782608694</v>
      </c>
      <c r="N568" s="83">
        <f t="shared" si="83"/>
        <v>2.6726973684210527</v>
      </c>
      <c r="O568" s="83">
        <f t="shared" si="84"/>
        <v>6.8769716088328074</v>
      </c>
      <c r="P568" s="83">
        <f t="shared" si="85"/>
        <v>2.8752596479720127</v>
      </c>
    </row>
    <row r="569" spans="2:16" x14ac:dyDescent="0.15">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9"/>
        <v>3.3366206443129522</v>
      </c>
      <c r="K569" s="54" t="str">
        <f t="shared" si="80"/>
        <v>week 01/16</v>
      </c>
      <c r="L569" s="83">
        <f t="shared" si="81"/>
        <v>0.35476718403547669</v>
      </c>
      <c r="M569" s="83">
        <f t="shared" si="82"/>
        <v>1.5652173913043479</v>
      </c>
      <c r="N569" s="83">
        <f t="shared" si="83"/>
        <v>2.34375</v>
      </c>
      <c r="O569" s="83">
        <f t="shared" si="84"/>
        <v>5.8044164037854884</v>
      </c>
      <c r="P569" s="83">
        <f t="shared" si="85"/>
        <v>2.2193068765715536</v>
      </c>
    </row>
    <row r="570" spans="2:16" x14ac:dyDescent="0.15">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6">I570/6084*100</f>
        <v>3.1886916502301119</v>
      </c>
      <c r="K570" s="54" t="str">
        <f t="shared" ref="K570:K575" si="87">B570</f>
        <v>week 02/16</v>
      </c>
      <c r="L570" s="83">
        <f t="shared" ref="L570:L575" si="88">C570/2255*100</f>
        <v>0.75388026607538805</v>
      </c>
      <c r="M570" s="83">
        <f t="shared" ref="M570:M575" si="89">D570/2875*100</f>
        <v>0.86956521739130432</v>
      </c>
      <c r="N570" s="83">
        <f t="shared" ref="N570:N575" si="90">E570/2432*100</f>
        <v>1.6447368421052631</v>
      </c>
      <c r="O570" s="83">
        <f t="shared" ref="O570:O575" si="91">F570/1585*100</f>
        <v>5.9936908517350158</v>
      </c>
      <c r="P570" s="83">
        <f t="shared" ref="P570:P575" si="92">I570/9147*100</f>
        <v>2.1209139608614849</v>
      </c>
    </row>
    <row r="571" spans="2:16" x14ac:dyDescent="0.15">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6"/>
        <v>3.4188034188034191</v>
      </c>
      <c r="K571" s="54" t="str">
        <f t="shared" si="87"/>
        <v>week 03/16</v>
      </c>
      <c r="L571" s="83">
        <f t="shared" si="88"/>
        <v>0.93126385809312651</v>
      </c>
      <c r="M571" s="83">
        <f t="shared" si="89"/>
        <v>1.2869565217391303</v>
      </c>
      <c r="N571" s="83">
        <f t="shared" si="90"/>
        <v>2.4671052631578947</v>
      </c>
      <c r="O571" s="83">
        <f t="shared" si="91"/>
        <v>5.1735015772870669</v>
      </c>
      <c r="P571" s="83">
        <f t="shared" si="92"/>
        <v>2.2739696075215918</v>
      </c>
    </row>
    <row r="572" spans="2:16" x14ac:dyDescent="0.15">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6"/>
        <v>4.7994740302432604</v>
      </c>
      <c r="K572" s="54" t="str">
        <f t="shared" si="87"/>
        <v>week 04/16</v>
      </c>
      <c r="L572" s="83">
        <f t="shared" si="88"/>
        <v>0.88691796008869184</v>
      </c>
      <c r="M572" s="83">
        <f t="shared" si="89"/>
        <v>1.982608695652174</v>
      </c>
      <c r="N572" s="83">
        <f t="shared" si="90"/>
        <v>3.5773026315789469</v>
      </c>
      <c r="O572" s="83">
        <f t="shared" si="91"/>
        <v>7.1924290220820186</v>
      </c>
      <c r="P572" s="83">
        <f t="shared" si="92"/>
        <v>3.1923034874822349</v>
      </c>
    </row>
    <row r="573" spans="2:16" x14ac:dyDescent="0.15">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6"/>
        <v>4.7172912557527944</v>
      </c>
      <c r="K573" s="54" t="str">
        <f t="shared" si="87"/>
        <v>week 05/16</v>
      </c>
      <c r="L573" s="83">
        <f t="shared" si="88"/>
        <v>0.62084257206208426</v>
      </c>
      <c r="M573" s="83">
        <f t="shared" si="89"/>
        <v>1.7739130434782608</v>
      </c>
      <c r="N573" s="83">
        <f t="shared" si="90"/>
        <v>2.9605263157894735</v>
      </c>
      <c r="O573" s="83">
        <f t="shared" si="91"/>
        <v>8.2018927444794958</v>
      </c>
      <c r="P573" s="83">
        <f t="shared" si="92"/>
        <v>3.1376407565321967</v>
      </c>
    </row>
    <row r="574" spans="2:16" x14ac:dyDescent="0.15">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6"/>
        <v>4.7501643655489811</v>
      </c>
      <c r="K574" s="54" t="str">
        <f t="shared" si="87"/>
        <v>week 06/16</v>
      </c>
      <c r="L574" s="83">
        <f t="shared" si="88"/>
        <v>0.66518847006651882</v>
      </c>
      <c r="M574" s="83">
        <f t="shared" si="89"/>
        <v>1.5304347826086957</v>
      </c>
      <c r="N574" s="83">
        <f t="shared" si="90"/>
        <v>2.919407894736842</v>
      </c>
      <c r="O574" s="83">
        <f t="shared" si="91"/>
        <v>8.7066246056782326</v>
      </c>
      <c r="P574" s="83">
        <f t="shared" si="92"/>
        <v>3.1595058489122114</v>
      </c>
    </row>
    <row r="575" spans="2:16" x14ac:dyDescent="0.15">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6"/>
        <v>4.7994740302432604</v>
      </c>
      <c r="K575" s="54" t="str">
        <f t="shared" si="87"/>
        <v>week 07/16</v>
      </c>
      <c r="L575" s="83">
        <f t="shared" si="88"/>
        <v>0.84257206208425728</v>
      </c>
      <c r="M575" s="83">
        <f t="shared" si="89"/>
        <v>1.2173913043478262</v>
      </c>
      <c r="N575" s="83">
        <f t="shared" si="90"/>
        <v>3.3717105263157894</v>
      </c>
      <c r="O575" s="83">
        <f t="shared" si="91"/>
        <v>8.9589905362776037</v>
      </c>
      <c r="P575" s="83">
        <f t="shared" si="92"/>
        <v>3.1923034874822349</v>
      </c>
    </row>
    <row r="576" spans="2:16" x14ac:dyDescent="0.15">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3">I576/6084*100</f>
        <v>4.520052596975674</v>
      </c>
      <c r="K576" s="54" t="str">
        <f t="shared" ref="K576" si="94">B576</f>
        <v>week 08/16</v>
      </c>
      <c r="L576" s="83">
        <f t="shared" ref="L576" si="95">C576/2255*100</f>
        <v>0.88691796008869184</v>
      </c>
      <c r="M576" s="83">
        <f t="shared" ref="M576" si="96">D576/2875*100</f>
        <v>1.1478260869565218</v>
      </c>
      <c r="N576" s="83">
        <f t="shared" ref="N576" si="97">E576/2432*100</f>
        <v>3.125</v>
      </c>
      <c r="O576" s="83">
        <f t="shared" ref="O576" si="98">F576/1585*100</f>
        <v>8.7697160883280745</v>
      </c>
      <c r="P576" s="83">
        <f t="shared" ref="P576" si="99">I576/9147*100</f>
        <v>3.0064502022521045</v>
      </c>
    </row>
    <row r="577" spans="2:16" x14ac:dyDescent="0.15">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0">I577/6084*100</f>
        <v>3.2544378698224854</v>
      </c>
      <c r="K577" s="54" t="str">
        <f t="shared" ref="K577" si="101">B577</f>
        <v>week 09/16</v>
      </c>
      <c r="L577" s="83">
        <f t="shared" ref="L577" si="102">C577/2255*100</f>
        <v>0.57649667405764971</v>
      </c>
      <c r="M577" s="83">
        <f t="shared" ref="M577" si="103">D577/2875*100</f>
        <v>0.8</v>
      </c>
      <c r="N577" s="83">
        <f t="shared" ref="N577" si="104">E577/2432*100</f>
        <v>2.0559210526315792</v>
      </c>
      <c r="O577" s="83">
        <f t="shared" ref="O577" si="105">F577/1585*100</f>
        <v>6.3722397476340689</v>
      </c>
      <c r="P577" s="83">
        <f t="shared" ref="P577" si="106">I577/9147*100</f>
        <v>2.1646441456215153</v>
      </c>
    </row>
    <row r="578" spans="2:16" x14ac:dyDescent="0.15">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7">I578/6084*100</f>
        <v>3.7146614069690989</v>
      </c>
      <c r="K578" s="54" t="str">
        <f t="shared" ref="K578" si="108">B578</f>
        <v>week 10/16</v>
      </c>
      <c r="L578" s="83">
        <f t="shared" ref="L578" si="109">C578/2255*100</f>
        <v>0.3991130820399113</v>
      </c>
      <c r="M578" s="83">
        <f t="shared" ref="M578" si="110">D578/2875*100</f>
        <v>0.73043478260869565</v>
      </c>
      <c r="N578" s="83">
        <f t="shared" ref="N578" si="111">E578/2432*100</f>
        <v>2.549342105263158</v>
      </c>
      <c r="O578" s="83">
        <f t="shared" ref="O578" si="112">F578/1585*100</f>
        <v>7.1924290220820186</v>
      </c>
      <c r="P578" s="83">
        <f t="shared" ref="P578" si="113">I578/9147*100</f>
        <v>2.4707554389417297</v>
      </c>
    </row>
    <row r="579" spans="2:16" x14ac:dyDescent="0.15">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4">I579/6084*100</f>
        <v>3.5667324128862585</v>
      </c>
      <c r="K579" s="54" t="str">
        <f t="shared" ref="K579" si="115">B579</f>
        <v>week 11/16</v>
      </c>
      <c r="L579" s="83">
        <f t="shared" ref="L579" si="116">C579/2255*100</f>
        <v>0.35476718403547669</v>
      </c>
      <c r="M579" s="83">
        <f t="shared" ref="M579" si="117">D579/2875*100</f>
        <v>0.90434782608695641</v>
      </c>
      <c r="N579" s="83">
        <f t="shared" ref="N579" si="118">E579/2432*100</f>
        <v>2.3848684210526319</v>
      </c>
      <c r="O579" s="83">
        <f t="shared" ref="O579" si="119">F579/1585*100</f>
        <v>7.0031545741324921</v>
      </c>
      <c r="P579" s="83">
        <f t="shared" ref="P579" si="120">I579/9147*100</f>
        <v>2.3723625232316605</v>
      </c>
    </row>
    <row r="580" spans="2:16" x14ac:dyDescent="0.15">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1">I580/6084*100</f>
        <v>3.8132807363576595</v>
      </c>
      <c r="K580" s="54" t="str">
        <f t="shared" ref="K580" si="122">B580</f>
        <v>week 12/16</v>
      </c>
      <c r="L580" s="83">
        <f t="shared" ref="L580" si="123">C580/2255*100</f>
        <v>0.53215077605321504</v>
      </c>
      <c r="M580" s="83">
        <f t="shared" ref="M580" si="124">D580/2875*100</f>
        <v>1.1130434782608696</v>
      </c>
      <c r="N580" s="83">
        <f t="shared" ref="N580" si="125">E580/2432*100</f>
        <v>2.4259868421052633</v>
      </c>
      <c r="O580" s="83">
        <f t="shared" ref="O580" si="126">F580/1585*100</f>
        <v>6.8138801261829656</v>
      </c>
      <c r="P580" s="83">
        <f t="shared" ref="P580" si="127">I580/9147*100</f>
        <v>2.5363507160817758</v>
      </c>
    </row>
    <row r="581" spans="2:16" x14ac:dyDescent="0.15">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28">I581/6084*100</f>
        <v>3.435239973701512</v>
      </c>
      <c r="K581" s="54" t="str">
        <f t="shared" ref="K581" si="129">B581</f>
        <v>week 13/16</v>
      </c>
      <c r="L581" s="83">
        <f t="shared" ref="L581" si="130">C581/2255*100</f>
        <v>0.66518847006651882</v>
      </c>
      <c r="M581" s="83">
        <f t="shared" ref="M581" si="131">D581/2875*100</f>
        <v>1.3217391304347827</v>
      </c>
      <c r="N581" s="83">
        <f t="shared" ref="N581" si="132">E581/2432*100</f>
        <v>2.138157894736842</v>
      </c>
      <c r="O581" s="83">
        <f t="shared" ref="O581" si="133">F581/1585*100</f>
        <v>5.6151419558359628</v>
      </c>
      <c r="P581" s="83">
        <f t="shared" ref="P581" si="134">I581/9147*100</f>
        <v>2.2849021537115997</v>
      </c>
    </row>
    <row r="582" spans="2:16" x14ac:dyDescent="0.15">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5">I582/6084*100</f>
        <v>3.0243261012491782</v>
      </c>
      <c r="K582" s="54" t="str">
        <f t="shared" ref="K582" si="136">B582</f>
        <v>week 14/16</v>
      </c>
      <c r="L582" s="83">
        <f t="shared" ref="L582" si="137">C582/2255*100</f>
        <v>0.70953436807095338</v>
      </c>
      <c r="M582" s="83">
        <f t="shared" ref="M582" si="138">D582/2875*100</f>
        <v>0.66086956521739137</v>
      </c>
      <c r="N582" s="83">
        <f t="shared" ref="N582" si="139">E582/2432*100</f>
        <v>1.9736842105263157</v>
      </c>
      <c r="O582" s="83">
        <f t="shared" ref="O582" si="140">F582/1585*100</f>
        <v>5.4258675078864353</v>
      </c>
      <c r="P582" s="83">
        <f t="shared" ref="P582" si="141">I582/9147*100</f>
        <v>2.0115884989614083</v>
      </c>
    </row>
    <row r="583" spans="2:16" x14ac:dyDescent="0.15">
      <c r="B583" s="54" t="s">
        <v>1275</v>
      </c>
      <c r="C583" s="84">
        <f>Brazil!C557+China!C674+'South Africa'!C464+Australia!C662+Indonesia!C502+India!C432+'WC Canada'!C155</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2">I583/6084*100</f>
        <v>3.3201840894148584</v>
      </c>
      <c r="K583" s="54" t="str">
        <f t="shared" ref="K583" si="143">B583</f>
        <v>week 15/16</v>
      </c>
      <c r="L583" s="83">
        <f t="shared" ref="L583" si="144">C583/2255*100</f>
        <v>0</v>
      </c>
      <c r="M583" s="83">
        <f t="shared" ref="M583" si="145">D583/2875*100</f>
        <v>0.76521739130434785</v>
      </c>
      <c r="N583" s="83">
        <f t="shared" ref="N583" si="146">E583/2432*100</f>
        <v>2.2615131578947367</v>
      </c>
      <c r="O583" s="83">
        <f t="shared" ref="O583" si="147">F583/1585*100</f>
        <v>5.8044164037854884</v>
      </c>
      <c r="P583" s="83">
        <f t="shared" ref="P583" si="148">I583/9147*100</f>
        <v>2.2083743303815457</v>
      </c>
    </row>
    <row r="584" spans="2:16" x14ac:dyDescent="0.15">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49">I584/6084*100</f>
        <v>3.1558185404339252</v>
      </c>
      <c r="K584" s="54" t="str">
        <f t="shared" ref="K584" si="150">B584</f>
        <v>week 16/16</v>
      </c>
      <c r="L584" s="83">
        <f t="shared" ref="L584" si="151">C584/2255*100</f>
        <v>0.84257206208425728</v>
      </c>
      <c r="M584" s="83">
        <f t="shared" ref="M584" si="152">D584/2875*100</f>
        <v>0.4869565217391304</v>
      </c>
      <c r="N584" s="83">
        <f t="shared" ref="N584" si="153">E584/2432*100</f>
        <v>2.3026315789473681</v>
      </c>
      <c r="O584" s="83">
        <f t="shared" ref="O584" si="154">F584/1585*100</f>
        <v>5.4258675078864353</v>
      </c>
      <c r="P584" s="83">
        <f t="shared" ref="P584" si="155">I584/9147*100</f>
        <v>2.0990488684814692</v>
      </c>
    </row>
    <row r="585" spans="2:16" x14ac:dyDescent="0.15">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56">I585/6084*100</f>
        <v>2.9092702169625246</v>
      </c>
      <c r="K585" s="54" t="str">
        <f t="shared" ref="K585" si="157">B585</f>
        <v>week 17/16</v>
      </c>
      <c r="L585" s="83">
        <f t="shared" ref="L585" si="158">C585/2255*100</f>
        <v>0.53215077605321504</v>
      </c>
      <c r="M585" s="83">
        <f t="shared" ref="M585" si="159">D585/2875*100</f>
        <v>0.76521739130434785</v>
      </c>
      <c r="N585" s="83">
        <f t="shared" ref="N585" si="160">E585/2432*100</f>
        <v>2.0559210526315792</v>
      </c>
      <c r="O585" s="83">
        <f t="shared" ref="O585" si="161">F585/1585*100</f>
        <v>5.1735015772870669</v>
      </c>
      <c r="P585" s="83">
        <f t="shared" ref="P585" si="162">I585/9147*100</f>
        <v>1.9350606756313546</v>
      </c>
    </row>
    <row r="587" spans="2:16" x14ac:dyDescent="0.15">
      <c r="C587"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Microsoft Office User</cp:lastModifiedBy>
  <dcterms:created xsi:type="dcterms:W3CDTF">2014-03-26T10:42:00Z</dcterms:created>
  <dcterms:modified xsi:type="dcterms:W3CDTF">2016-04-27T10:05:24Z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